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ptskialadze\Desktop\030-BID-18 კახეთის გზატკეცილის წყალსადენისა და წყალარინების ქსელის რეაბილიტაცია\"/>
    </mc:Choice>
  </mc:AlternateContent>
  <bookViews>
    <workbookView xWindow="0" yWindow="0" windowWidth="28800" windowHeight="12330"/>
  </bookViews>
  <sheets>
    <sheet name="საერთო" sheetId="2" r:id="rId1"/>
    <sheet name="N1" sheetId="3" r:id="rId2"/>
    <sheet name="N1 (2)" sheetId="4" r:id="rId3"/>
    <sheet name="N1 (3)" sheetId="5" r:id="rId4"/>
    <sheet name="N1 (4)" sheetId="6" r:id="rId5"/>
    <sheet name="N1 (5)" sheetId="7" r:id="rId6"/>
    <sheet name="N1 (6)" sheetId="8" r:id="rId7"/>
    <sheet name="N1 (7)" sheetId="9" r:id="rId8"/>
  </sheets>
  <definedNames>
    <definedName name="_xlnm.Print_Area" localSheetId="1">'N1'!#REF!</definedName>
    <definedName name="_xlnm.Print_Area" localSheetId="2">'N1 (2)'!#REF!</definedName>
    <definedName name="_xlnm.Print_Area" localSheetId="3">'N1 (3)'!#REF!</definedName>
    <definedName name="_xlnm.Print_Area" localSheetId="4">'N1 (4)'!#REF!</definedName>
    <definedName name="_xlnm.Print_Area" localSheetId="5">'N1 (5)'!#REF!</definedName>
    <definedName name="_xlnm.Print_Area" localSheetId="6">'N1 (6)'!#REF!</definedName>
    <definedName name="_xlnm.Print_Area" localSheetId="7">'N1 (7)'!#REF!</definedName>
  </definedNames>
  <calcPr calcId="162913"/>
</workbook>
</file>

<file path=xl/calcChain.xml><?xml version="1.0" encoding="utf-8"?>
<calcChain xmlns="http://schemas.openxmlformats.org/spreadsheetml/2006/main">
  <c r="A54" i="6" l="1"/>
  <c r="D48" i="6"/>
  <c r="A48" i="6"/>
  <c r="D47" i="6"/>
  <c r="A40" i="6"/>
  <c r="A38" i="6"/>
  <c r="D35" i="6"/>
  <c r="D34" i="6"/>
  <c r="D33" i="6"/>
  <c r="D30" i="6"/>
  <c r="D29" i="6"/>
  <c r="D28" i="6"/>
  <c r="A24" i="6"/>
  <c r="D9" i="6"/>
  <c r="A8" i="6"/>
  <c r="A6" i="6"/>
  <c r="D5" i="6"/>
  <c r="D6" i="6" s="1"/>
  <c r="D7" i="6" s="1"/>
  <c r="D25" i="7" l="1"/>
  <c r="D12" i="7"/>
  <c r="D11" i="7"/>
  <c r="D9" i="7"/>
  <c r="D7" i="7"/>
  <c r="D6" i="7"/>
  <c r="D8" i="7" s="1"/>
  <c r="D23" i="5"/>
  <c r="D19" i="5"/>
</calcChain>
</file>

<file path=xl/sharedStrings.xml><?xml version="1.0" encoding="utf-8"?>
<sst xmlns="http://schemas.openxmlformats.org/spreadsheetml/2006/main" count="818" uniqueCount="355">
  <si>
    <t>დასახელება</t>
  </si>
  <si>
    <t>განზომილება</t>
  </si>
  <si>
    <t>ღირებულება დღგ-ს ჩათვლით (ლარი)</t>
  </si>
  <si>
    <t>#</t>
  </si>
  <si>
    <t>ჯამი</t>
  </si>
  <si>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</si>
  <si>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</si>
  <si>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</si>
  <si>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</si>
  <si>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</si>
  <si>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</si>
  <si>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</si>
  <si>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</si>
  <si>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</si>
  <si>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 xml:space="preserve">  ჯამი</t>
  </si>
  <si>
    <t>(ლარი)</t>
  </si>
  <si>
    <t>IV კატ. გრუნტის დამუშავება ექსკავატორით თხრილში ა/თვითმცლელებზე დატვირთვით</t>
  </si>
  <si>
    <t>მ3</t>
  </si>
  <si>
    <t>IV კატ. გრუნტის დამუშავება ხელით, ა/თვითმცლელებზე დატვირთვით</t>
  </si>
  <si>
    <t>ტ</t>
  </si>
  <si>
    <t>ქვიშის უკუჩაყრა დატკეპვნით, პლასტმასის მილების ქვეშ 10 სმ, ზევიდან 20 სმ.</t>
  </si>
  <si>
    <t>ხრეშის ბალიშის მომზადება ჭის ქვეშ სისქით 10 სმ.</t>
  </si>
  <si>
    <t>თხრილის შევსება ბალასტით</t>
  </si>
  <si>
    <t>ქვაბულის და მიწის თხრილის კედლების გამაგრება</t>
  </si>
  <si>
    <t>მ2</t>
  </si>
  <si>
    <t>ცალი</t>
  </si>
  <si>
    <t>ბეტონის მომზადება ჭის ღარისათვის</t>
  </si>
  <si>
    <t>ჭების გარე ზედაპირის ჰიდროიზოლაცია ბითუმის მასტიკით 2 ფენად</t>
  </si>
  <si>
    <t>გრძ. მ</t>
  </si>
  <si>
    <t>ადგ.</t>
  </si>
  <si>
    <t>თხრილში კაბელების დამაგრება</t>
  </si>
  <si>
    <t>თხრილში წყალსადენის მილის დაკიდება</t>
  </si>
  <si>
    <t>სულ</t>
  </si>
  <si>
    <t>დღგ 18%</t>
  </si>
  <si>
    <t>სულ ხარჯთაღრიცხვით</t>
  </si>
  <si>
    <t xml:space="preserve">დამუშავებული გრუნტის გატანა </t>
  </si>
  <si>
    <t>ჭების გარე ზედაპირის ჰიდროიზოლაცია ბიტუმის მასტიკით 2 ფენად</t>
  </si>
  <si>
    <t>ჭაში მეტალის ელემენტების შეღებვა ანტიკოროზიული ლაქით</t>
  </si>
  <si>
    <t>კგ</t>
  </si>
  <si>
    <t>ადგ</t>
  </si>
  <si>
    <t>შესრულების ვადა (კალენდარული დღე)</t>
  </si>
  <si>
    <t xml:space="preserve">გადახდის პირობა </t>
  </si>
  <si>
    <t>მიუთითეთ კონსიგნაციის დღეების რაოდეონა</t>
  </si>
  <si>
    <t>030-BID-18 კახეთის გზატკეცილის წყალსადენისა და წყალარინების ქსელის რეაბილიტაცია</t>
  </si>
  <si>
    <t xml:space="preserve">სამგორის რაიონში, კახეთის გზატკეცილზე შპს."სანტე ჯი-ემ-თი პროდუქტები"-ს ქარხნის მიმდებარედ კანალიზაციის ქსელის მოწყობა-რეაბილიტაცია 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</si>
  <si>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</si>
  <si>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</si>
  <si>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 xml:space="preserve">გრუნტის გატანა ავტოთვითმცლელებით </t>
  </si>
  <si>
    <t>ქვიშის ჩაყრა დატკეპნით მილის ქვეშ 10სმ, ზემოდან 20 სმ</t>
  </si>
  <si>
    <t xml:space="preserve">ჭის ქვეშ ხრეშის ბალიშის მოწყობა </t>
  </si>
  <si>
    <t>თხრილის შევსება ბალასტით მექანიზმის გამოყენებით, დატკეპნა</t>
  </si>
  <si>
    <r>
      <t>მ</t>
    </r>
    <r>
      <rPr>
        <vertAlign val="superscript"/>
        <sz val="12"/>
        <rFont val="Sylfaen"/>
        <family val="1"/>
      </rPr>
      <t>3</t>
    </r>
  </si>
  <si>
    <t>7</t>
  </si>
  <si>
    <t>თხრილის კედლების გამაგრება ხის ფარებით</t>
  </si>
  <si>
    <t>ც</t>
  </si>
  <si>
    <t xml:space="preserve">ჭების ღარის მოწყობა B-25 მარკის ბეტონით </t>
  </si>
  <si>
    <t>ჭის გარე ზედაპირის ჰიდროიზოლაცია ბიტუმის მასტიკით 2 ფენად</t>
  </si>
  <si>
    <r>
      <t>ვარდნის ჭაში ლითონის ფურცლის მოწყობა 1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1 მ სისქით 10მმ (1 ცალი)</t>
    </r>
  </si>
  <si>
    <t>მ</t>
  </si>
  <si>
    <t>არსებულ კანალიზაციის ჭაში ჩართვა დ=700 მმ მილით</t>
  </si>
  <si>
    <t>არსებულ კანალიზაციის ჭაში ჩართვა დ=500 მმ მილით</t>
  </si>
  <si>
    <t>არსებული რკბ ანაკრები ჭის დემონტაჟი დ=1000 მმ h= 2.85 მ          (1 ცალი)</t>
  </si>
  <si>
    <t>არსებული პოლიეთილენის გოფრირებული მილის დემონტაჟი დ=400მმ</t>
  </si>
  <si>
    <t>მიწისქვეშა გადასასვლელში 40 სმ სისქის კედლის ამოჭრა დ=500 მმ მილისთვის</t>
  </si>
  <si>
    <t>მიწისქვეშა გადასასვლელში ბეტონის საფეხურების მოხსნა</t>
  </si>
  <si>
    <t>მიწისქვეშა გადასასვლელში ბეტონის საფეხურების აღდგენა</t>
  </si>
  <si>
    <t>არსებული დ=900 მმ წყალსადენის მილის ქვეშ კანალიზაციის მილის გატარება</t>
  </si>
  <si>
    <t>არსებული დ=800 მმ სანიაღვრე კოლექტორის ქვეშ კანალიზაციის მილის გატარება</t>
  </si>
  <si>
    <t>სულ პირდაპირი ხარჯი</t>
  </si>
  <si>
    <t>დღგ:      18 %</t>
  </si>
  <si>
    <t>%</t>
  </si>
  <si>
    <t>სამგორის რაიონში, კახეთის გზატკეცილზე, "ისთ ფოინთი"-ს მიმდებარედ კაკლიანის ქუჩის კვეთამდე კანალიზაციის ქსელის მოწყობა</t>
  </si>
  <si>
    <t>1</t>
  </si>
  <si>
    <t xml:space="preserve">არსებული ბორდიურის  (20 ცალი)                                                               დემონტაჟი </t>
  </si>
  <si>
    <r>
      <t>IV კატ.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  <charset val="204"/>
      </rPr>
      <t xml:space="preserve">  ა/მ დატვირთვით</t>
    </r>
  </si>
  <si>
    <r>
      <t>IV კატ.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 xml:space="preserve"> გვერდზე დაყრით</t>
    </r>
  </si>
  <si>
    <t>ადგილობრივი გრუნტის   უკუჩაყრა ბულდოზერის 80 ცხ.ძ. გამოყენებით დატკეპნა</t>
  </si>
  <si>
    <t>9</t>
  </si>
  <si>
    <t>ქვაბულის და თხრილის კედლების გამაგრება ხის ფარებით</t>
  </si>
  <si>
    <r>
      <t>მ</t>
    </r>
    <r>
      <rPr>
        <vertAlign val="superscript"/>
        <sz val="12"/>
        <rFont val="Sylfaen"/>
        <family val="1"/>
      </rPr>
      <t>2</t>
    </r>
  </si>
  <si>
    <t>არსებული რკ.ბეტონის ჭის დემონტაჟი d=1000 მმ h= 2.7 მ                                    (1 ცალი)</t>
  </si>
  <si>
    <t>არსებული რკ.ბეტონის ჭის დემონტაჟი d=1500 მმ h= 2.1 მ                                    (1 ცალი)</t>
  </si>
  <si>
    <t>პოლიეთილენის გოფრირებული მილის დემონტაჟი d=500მმ</t>
  </si>
  <si>
    <t xml:space="preserve">არსებული სანიაღვრე ცხაურის მოხსნა </t>
  </si>
  <si>
    <t xml:space="preserve">სანიაღვრე არსებული ცხაურის მონტაჟი </t>
  </si>
  <si>
    <t>რ/ბ ანაკრები წრიული ჭის 
(1 ცალი) შეძენა-მონტაჟი, რკბ. ძირის ფილით, რკბ რგოლებით, რკბ. გადახურვის ფილა თუჯის ხუფით დ=1500 მმ H-4.55 მ  გამირების მოწყობის გათვალისწინებით</t>
  </si>
  <si>
    <t>არსებულ კანალიზაციის  d =900 მმ კოლექტორზე ჭის მოწყობა</t>
  </si>
  <si>
    <t>არსებულ კანალიზაციის ჭაში ჩართვა d =700 მმ მილით</t>
  </si>
  <si>
    <t>საპროექტო კანალიზაციის ჭაში ჩართვა, არსებული d=500 მმ მილით</t>
  </si>
  <si>
    <t>დემონტირებული მილების დატვირთვა ავტოთვითმცლელზე და გატანა სამშენებლო მოედნიდან</t>
  </si>
  <si>
    <t>დემონტირებული რკ. ბეტონის ანაკრები ჭის დატვირთვა ავტოთვითმცლელზე და გატანა სამშენებლო მოედნიდან</t>
  </si>
  <si>
    <t>კახეთის გზატკეცილზე თრიალეთისა და ელდარის ქუჩებს შორის ამორტიზებული კანალიზაციის კოლექტორის რეაბილიტაცია</t>
  </si>
  <si>
    <t>I</t>
  </si>
  <si>
    <t>კახეთის გზატკეცილის კოლექტორის რეაბილიტაცია თრიალეთის და ელდარის ქუჩებს შორის</t>
  </si>
  <si>
    <t xml:space="preserve">ასფალტის 0.20მ სისიქის საფარის მოხსნა ავტოთვითმცლელზე დატვირთვით და გატანით </t>
  </si>
  <si>
    <t>მ²</t>
  </si>
  <si>
    <t xml:space="preserve">IV კატ. გრუნტის დამუშავება ექსკავატორით ავტოთვითმცლელზე დატვირთვით </t>
  </si>
  <si>
    <t xml:space="preserve">გრუნტის დამუშავება ხელით </t>
  </si>
  <si>
    <t>8.0მ სიღრმის თხრილის მოსაწყობად დროებითი 4.0მ სიგანის და 42.0მ სიგრძის ჩასასვლელი გზის მოწყობა</t>
  </si>
  <si>
    <t>გრუნტის გატანა ავტოთვითმცლელებით</t>
  </si>
  <si>
    <t>ასფალტის ნამტრევების გატანა ავტოთვითმცლელებით</t>
  </si>
  <si>
    <t>მიწის თხრილის კედლების გამაგრება ხის ფარებით</t>
  </si>
  <si>
    <t xml:space="preserve">თხრილის შევსება ბალასტით  </t>
  </si>
  <si>
    <t>M-100 ბეტონის მომზადება ჭების ქვეშ</t>
  </si>
  <si>
    <t>ანაკრები რკ/ბეტონის სათვალთვალო ჭის მოწყობა D=1.50მ, Hსრ=4.85-6.31მ, თუჯის ხუფით, გამირების მოწყობის გათვალისწინებით</t>
  </si>
  <si>
    <t>ანაკრები რკ/ბეტონის სათვალთვალო ჭის მოწყობა D=1.0მ, Hსრ=3.45მ, თუჯის ხუფით,გამირების მოწყობის გათვალისწინებით</t>
  </si>
  <si>
    <r>
      <t>მონოლითური რკბ ვარდნის ჭის საძირკვლის ფილის, კედლების, დამცავი რკბ. ფარისა და გამირების მოწყობა 2.0</t>
    </r>
    <r>
      <rPr>
        <sz val="12"/>
        <rFont val="Arial"/>
        <family val="2"/>
        <charset val="204"/>
      </rPr>
      <t>X</t>
    </r>
    <r>
      <rPr>
        <sz val="12"/>
        <rFont val="Sylfaen"/>
        <family val="1"/>
        <charset val="204"/>
      </rPr>
      <t>2.0 მმ H=5.15 მ, ბეტონის მარკა B-25</t>
    </r>
  </si>
  <si>
    <t>მონოლითური რკბ ვარდნის ჭების საძირკვლის ფილაზე ლითონის ფურცლის მოწყობა, სისქით 12 მმ</t>
  </si>
  <si>
    <r>
      <t>მონოლითური რკბ ვარდნის (2.0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2.0X5.15 მ) ჭის გადახურვის ფილის მოწყობა</t>
    </r>
  </si>
  <si>
    <t>მონოლითურ (2.0X2.0X5.15 მ) ვარდნის ჭაში ჩასასვლელი ყელის მოწყობა რ/ბ ანაკრები წრიული რგოლებით, რკბ. გადახურვის ფილა თუჯის ხუფით D=1.0 მ H-1.0 მ  გამირების მოწყობის გათვალისწინებით</t>
  </si>
  <si>
    <r>
      <t>მონოლითური რკბ ვარდნის ჭის საძირკვლის ფილის, კედლების, დამცავი რკბ. ფარისა და გამირების მოწყობა 2.0</t>
    </r>
    <r>
      <rPr>
        <sz val="12"/>
        <rFont val="Arial"/>
        <family val="2"/>
        <charset val="204"/>
      </rPr>
      <t>X</t>
    </r>
    <r>
      <rPr>
        <sz val="12"/>
        <rFont val="Sylfaen"/>
        <family val="1"/>
        <charset val="204"/>
      </rPr>
      <t>2.0 მმ H=2.70 მ, ბეტონის მარკა B-25</t>
    </r>
  </si>
  <si>
    <t>მონოლითური რკბ ვარდნის ჭის საძირკვლის ფილაზე ლითონის ფურცლის მოწყობა, სისქით 12 მმ</t>
  </si>
  <si>
    <r>
      <t>მონოლითური რკბ ვარდნის (2.0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2.0X2.70 მ) ჭის გადახურვის ფილის მოწყობა</t>
    </r>
  </si>
  <si>
    <t>მონოლითურ (2.0X2.0X2.70 მ) ვარდნის ჭაში ჩასასვლელი ყელის მოწყობა რ/ბ ანაკრები წრიული რგოლებით, რკბ. გადახურვის ფილა თუჯის ხუფით D=1.0 მ H-1.0 მ  გამირების მოწყობის გათვალისწინებით</t>
  </si>
  <si>
    <t>ჭებში ბეტონის ღარების მოწყობა</t>
  </si>
  <si>
    <t xml:space="preserve">DN500 კოლექტორის არსებულ ჭასთან დაერთება და ღარის რეკონსტრუქცია მიმართულების შესაცვლელად </t>
  </si>
  <si>
    <t>გრძ.მ.</t>
  </si>
  <si>
    <t>II</t>
  </si>
  <si>
    <t xml:space="preserve">DN300 ქსელის რეაბილიტაცია აეროდრომის ქუჩაზე </t>
  </si>
  <si>
    <t xml:space="preserve">ასფალტის საფარის მოხსნა ავტოთვითმცლელზე დატვირთვით და გატანით </t>
  </si>
  <si>
    <t>არსებული ჭის რეაბილიტაცია და ღარის რეკონსტრუქცია გამსვლელი მილის დასაწევად</t>
  </si>
  <si>
    <t xml:space="preserve">DN500 კოლექტორის არსებულ ჭასთან დაერთება </t>
  </si>
  <si>
    <t>III</t>
  </si>
  <si>
    <t>ოაზისის კორპუსის DN300 ქსელის რეკონსტრუქცია</t>
  </si>
  <si>
    <t xml:space="preserve">IV კატ. გრუნტის დამუშავება ექსკავატორით ავტოთვით-მცლელზე დატვირთვით </t>
  </si>
  <si>
    <t>არსებული სათვალთვალო ჭის D=1.0მ, Hსრ=3.35მ დემონტაჟი, დატვირთვით, გატანით</t>
  </si>
  <si>
    <t>ანაკრები რკ/ბეტონის სათვალთვალო ჭის მოწყობა D=1.0მ, Hსრ=3.35მ-არსებული სადემონტაჟო ჭის თუჯის ხუფის გამოყენებით</t>
  </si>
  <si>
    <t>M-100 ბეტონის მომზადება ჭის ქვეშ</t>
  </si>
  <si>
    <t>ჭაში ბეტონის ღარის მოწყობა</t>
  </si>
  <si>
    <t xml:space="preserve">DN400 კოლექტორის არსებულ ჭასთან დაერთება </t>
  </si>
  <si>
    <t>კახეთის გზატკეცილზე (ორხევის ხიდებიდან ისთ პოინტის მიმდებარე ტერიტორიამდე) წყალსადენის ქსელის რეაბილიტაცია</t>
  </si>
  <si>
    <t xml:space="preserve">IV კატ. გრუნტის დამუშავება ექსკავატორით </t>
  </si>
  <si>
    <t xml:space="preserve">IV კატ. გრუნტის დამუშავება ხელით  </t>
  </si>
  <si>
    <t xml:space="preserve">დამუშავებული გრუნტის დაყრა თვითმცლელებზე და გატანა </t>
  </si>
  <si>
    <t>თხრილის შევსება ღორღით</t>
  </si>
  <si>
    <t>ჭის ქვეშ ხრეშის ბალიშის მოწყობა 10 სმ.</t>
  </si>
  <si>
    <t xml:space="preserve">საპროექტო პოლიეთილენის მილის D-355 მმ შეჭრა არსებულ                                                             D-700 მმ ფოლადის ქსელში </t>
  </si>
  <si>
    <t xml:space="preserve">საპროექტო პოლიეთილენის მილის D-355 მმ შეჭრა არსებულ                                                        D -355 მმ პოლ. ქსელში </t>
  </si>
  <si>
    <t>წყალსადენის ჭის გარეშე ურდულის მოწყობა D150 მმ.</t>
  </si>
  <si>
    <t>კომპლ.</t>
  </si>
  <si>
    <t>წყალსადენის ანაკრები რკ/ბეტონის ჭის D=1000 მმ H=1.5 მ მოწყობა თუჯის ხუფის გადახურვით</t>
  </si>
  <si>
    <t>წყალსადენის ანაკრები რკ/ბეტონის ჭის D=1500 მმ H=1.5 მ მოწყობა თუჯის ხუფის გადახურვით</t>
  </si>
  <si>
    <t>წყალსადენის ანაკრები რკ/ბეტონის ჭის D=2000 მმ H=1.5 მ მოწყობა თუჯის ხუფის გადახურვით</t>
  </si>
  <si>
    <t>ანტიკოროზიული ლაქი</t>
  </si>
  <si>
    <t>ადაპტორი მილტუჩით D 315 მმ</t>
  </si>
  <si>
    <t>ადაპტორი მილტუჩით D 160 მმ</t>
  </si>
  <si>
    <t>ადაპტორი მილტუჩით D 90 მმ</t>
  </si>
  <si>
    <t>პოლ. სამკაპი D 355/160 მმ</t>
  </si>
  <si>
    <t>პოლ. სამკაპი D 355/110 მმ</t>
  </si>
  <si>
    <t>პოლ. სამკაპი D 355/90 მმ</t>
  </si>
  <si>
    <t>პოლ. ქურო უნაგირი D 355/63 მმ</t>
  </si>
  <si>
    <t>პოლ. ქურო უნაგირი D 355/25 მმ</t>
  </si>
  <si>
    <t>პოლ. ელ. ქურო D 160 მმ</t>
  </si>
  <si>
    <t>პოლ. ელ. ქურო D 110 მმ</t>
  </si>
  <si>
    <t>პოლ. ელ. ქურო D 90 მმ</t>
  </si>
  <si>
    <t>პოლ. ელ. ქურო D 63 მმ</t>
  </si>
  <si>
    <t>პოლ. ელ. ქურო D 25 მმ</t>
  </si>
  <si>
    <t>გადამყვანის მოწყობა პოლ/პოლ  D 355/315 მმ</t>
  </si>
  <si>
    <t>გადამყვანის მოწყობა პოლ/პოლ  D 110/90 მმ</t>
  </si>
  <si>
    <t>პოლიეთილენის ელ. მუხლის მოწყობა D 355 მმ 45º</t>
  </si>
  <si>
    <t xml:space="preserve">ჩობალის მოწყობა D 114 მმ </t>
  </si>
  <si>
    <t xml:space="preserve">ჩობალის მოწყობა D 140 მმ </t>
  </si>
  <si>
    <t xml:space="preserve">ჩობალის მოწყობა D 478 მმ </t>
  </si>
  <si>
    <t>კომპ.</t>
  </si>
  <si>
    <t>სამგორის რაიონში, კახეთის გზატკეცილზე, წალენჯიხის ქუჩის შესახვევიდან კოპცოვის ქუჩამდე კანალიზაციის ქსელის მოწყობა-რეაბილიტაცია</t>
  </si>
  <si>
    <r>
      <t>მ</t>
    </r>
    <r>
      <rPr>
        <vertAlign val="superscript"/>
        <sz val="12"/>
        <color indexed="8"/>
        <rFont val="Sylfaen"/>
        <family val="1"/>
      </rPr>
      <t>3</t>
    </r>
  </si>
  <si>
    <r>
      <t>მ</t>
    </r>
    <r>
      <rPr>
        <vertAlign val="superscript"/>
        <sz val="12"/>
        <color indexed="8"/>
        <rFont val="Sylfaen"/>
        <family val="1"/>
      </rPr>
      <t>2</t>
    </r>
  </si>
  <si>
    <t>გამირების მოწყობა ჭაში</t>
  </si>
  <si>
    <t>გოფრირებული სამკაპი დ=400 მმ.</t>
  </si>
  <si>
    <t>გოფრირებული სამკაპი დ=300 მმ.</t>
  </si>
  <si>
    <t>გოფრირებული სამკაპი დ=200 მმ.</t>
  </si>
  <si>
    <t>არსებული რკ/ბეტონის ანაკრები ჭის დემონტაჟი D=1500 Hსაშ=3</t>
  </si>
  <si>
    <t>არსებული რკ/ბეტონის ანაკრები ჭის დემონტაჟი D=1000 Hსაშ=2.7</t>
  </si>
  <si>
    <t>არსებული კანალიზაციის ბეტონის მილის დემონტაჟი დ=500 მმ.</t>
  </si>
  <si>
    <t>არსებული კანალიზაციის ბეტონი მილის დემონტაჟი დ=400 მმ.</t>
  </si>
  <si>
    <t>არსებული კანალიზაციის გოფრირებული მილის დემონტაჟი დ=400 მმ.</t>
  </si>
  <si>
    <t>არსებული კანალიზაციის ბეტონის მილის დემონტაჟი დ=300 მმ.</t>
  </si>
  <si>
    <t>არსებული კანალიზაციის ბეტონის მილის დემონტაჟი დ=200 მმ.</t>
  </si>
  <si>
    <t>არსებულ კანალიზაციის დ=300 მმ. მილის ჩართვა საპროექტო ჭაში</t>
  </si>
  <si>
    <t>არსებულ კანალიზაციის დ=200 მმ. მილის ჩართვა საპროექტო ჭაში</t>
  </si>
  <si>
    <t>არსებულ კანალიზაციის ჭაში ჩართვა საპროექტო დ=600 მმ. მილით</t>
  </si>
  <si>
    <t>არსებულ კანალიზაციის ჭაში ჩართვა საპროექტო დ=500 მმ. მილით</t>
  </si>
  <si>
    <t>ფოლადის ფურცლის მოწყობა 1X1მ. სისქით 10 მმ.</t>
  </si>
  <si>
    <t>IV კატ. გრუნტის დამუშავება ექსკავატორით ჩამჩის მოცულობით 0.5 მ3 თხრილში ა/მ დატვირთვით</t>
  </si>
  <si>
    <t>IV კატეგორიის გრუნტის დამუშავება ტრანშეაში ხელით ა/მ დატვირთვით</t>
  </si>
  <si>
    <t>დამუშავებული გრუნტის გატანა 15 კმ მანძილზე</t>
  </si>
  <si>
    <t>IV კატ. გრუნტის დამუშავება ექსკავატორით ჩამჩის მოცულობით 0.5 მ3 თხრილში გვერძე დაყრით</t>
  </si>
  <si>
    <t>გვერძე დაყრილი გრუნტის უკუჩაყრა ტრანშეაში დატკეპნით</t>
  </si>
  <si>
    <t>ხრეშის ბალიშების მოწყობა ჭების ქვეშ 20სმ.</t>
  </si>
  <si>
    <t>ფოლადის ურდულის შეძენა მონტაჟი PN16 DN=300 მმ</t>
  </si>
  <si>
    <t>მიწის თხრილისა და ჭის ქვაბულის გამაგრება ხის ფარებით</t>
  </si>
  <si>
    <t>საპროექტო დ=50 მმ მილის შეჭრა საპროექტო ქსელში დ=600 მმ ქსელში</t>
  </si>
  <si>
    <t>2</t>
  </si>
  <si>
    <t>საპროექტო დ=100 მმ მილის შეჭრა საპროექტო ქსელში დ=600 მმ ქსელში</t>
  </si>
  <si>
    <t>3</t>
  </si>
  <si>
    <t>საპროექტო დ=300 მმ მილის შეჭრა საპროექტო ქსელში დ=600 მმ ქსელში</t>
  </si>
  <si>
    <t>საპროექტო დ=250 მმ მილის შეჭრა საპროექტო ქსელში დ=600 მმ ქსელში</t>
  </si>
  <si>
    <t>საპროექტო დ=50 მმ მილის შეჭრა საპროექტო ქსელში დ=200 მმ ქსელში</t>
  </si>
  <si>
    <t>საპროექტო დ=900 მმ მილის დაერთება</t>
  </si>
  <si>
    <t xml:space="preserve">  </t>
  </si>
  <si>
    <t>ისანი-სამგორის რაიონში, კახეთის გზატკეცილზე გამავალი D=900მმ-იანი, D=600მმ-იანი  და                                                                                       D=200მმ-იანი, წყალსადენის ქსელების რეაბილიტაცია</t>
  </si>
  <si>
    <t>ისანი-სამგორის რაიონში კახეთის გზატკეცილზე ნ. რამშვილის ქ. და კაკაბაძის ქ. მიმდებარედ d=600მმ და d=200მმ წყალსადენის ქსელის რეაბილიტაცია</t>
  </si>
  <si>
    <r>
      <t>IV კატ.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 xml:space="preserve">  ა/მ დატვირთვით</t>
    </r>
  </si>
  <si>
    <t>ზედმეტი გრუნტის გატანა        ავტოთვითმცლელებით  15 კმ</t>
  </si>
  <si>
    <t>თხრილის შევსება ბალასტით, ბულდოზერის 80 ცხ.ძ. გამოყენებით დატკეპნა</t>
  </si>
  <si>
    <t xml:space="preserve">ჭების ქვეშ  ქვიშა-ხრეშოვანი        ბალიშის მოწყობა 10 სმ </t>
  </si>
  <si>
    <t>ჭაში ლითონის ელემენტების შეღებვა ანტიკოროზიული ლაქით</t>
  </si>
  <si>
    <t>კომპ</t>
  </si>
  <si>
    <t>ბეტონის სადგამის მოწყობა  0.3X0.3X0.3 მ. მარკა B-25                                                (9  ცალი)</t>
  </si>
  <si>
    <t>წყალსადენის რ/ბ ანაკრები  ჭის     (1 ცალი) მონტაჟი, რკბ. ძირის ფილით, რკბ რგოლებით, რკბ. გადახურვის ფილა   თუჯის ხუფით   D=2000 მმ  H=4.5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</si>
  <si>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H-3.95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</si>
  <si>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H-3.85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</si>
  <si>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H-3.70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</si>
  <si>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H-3.15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</si>
  <si>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H-2.65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</si>
  <si>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H-2.5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</si>
  <si>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H-2.0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</si>
  <si>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H-1.95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</si>
  <si>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H-1.9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</si>
  <si>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H-1.85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</si>
  <si>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H-1.7 მ  გამირების მოწყობის გათვალისწინებით</t>
  </si>
  <si>
    <t>პოლიეთილენის გოფრირებული მილის მოწყობა დ=700მმ, შN4  გამოცდა ჰერმეტულობაზე</t>
  </si>
  <si>
    <t>პოლიეთილენის გოფრირებული მილის მოწყობა  SN4 დ=500მმ, გამოცდა ჰერმეტულობაზე</t>
  </si>
  <si>
    <t>პოლიეთილენის გოფრირებული ქუროს მოწყობა დ=700 მმ</t>
  </si>
  <si>
    <t>პოლიეთილენის გოფრირებული სამკაპის მოწყობა დ=500 მმ</t>
  </si>
  <si>
    <t>წყალსადენის რ/ბ ანაკრები  ჭის     (1 ცალი) მონტაჟი, რკბ. ძირის ფილით, რკბ რგოლებით, რკბ. გადახურვის ფილა   თუჯის ხუფით   D=2000 მმ  H=4.8 მ  გამირების მოწყობის გათვალისწინებით</t>
  </si>
  <si>
    <t>წყალსადენის რ/ბ ანაკრები  ჭის     (1 ცალი) მონტაჟი, რკბ. ძირის ფილით, რკბ რგოლებით, რკბ. გადახურვის ფილა   თუჯის ხუფით   D=2000 მმ  H=2.75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</si>
  <si>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H-4.1 მ  გამირების მოწყობის გათვალისწინებით</t>
  </si>
  <si>
    <t>რ/ბ ანაკრები წრიული ჭის 
(1 ცალი) მონტაჟი, რკბ. ძირის ფილით, რკბ რგოლებით, რკბ. გადახურვის ფილა თუჯის ხუფით დ=1500 მმ H-4.0 მ  გამირების მოწყობის გათვალისწინებით</t>
  </si>
  <si>
    <t>პოლიეთილენის გოფრირებული მილის  მოწყობა d=700მმ. SN4  გამოცდა ჰერმეტულობაზე</t>
  </si>
  <si>
    <t xml:space="preserve">ქვიშის მოტანა, უკუჩაყრა მილის გარშემო დატკეპვნით  </t>
  </si>
  <si>
    <t>პოლიეთილენის გოფრირებული HDPE  SN8 DN500 მილის მოწყობა</t>
  </si>
  <si>
    <t>პოლიეთილენის გოფრირებული HDPE SN8 DN700 მილის მოწყობა</t>
  </si>
  <si>
    <t xml:space="preserve">ქვიშის  მოტანა, უკუჩაყრა მილის გარშემო დატკეპვნით  </t>
  </si>
  <si>
    <t>პოლიეთილენის გოფრირებული HDPE SN8 DN300 მილის მოწყობა</t>
  </si>
  <si>
    <t>პოლიეთილენის გოფრირებული HDPE  DN200 მილის  მოწყობა</t>
  </si>
  <si>
    <t>კანალიზაციის რკ/ბეტონის ანაკრები წრიული ჭის მონტაჟი D=1500, H=4.6 მ (თუჯის ხუფით)</t>
  </si>
  <si>
    <t>კანალიზაციის რკ/ბეტონის ანაკრები წრიული ჭის მონტაჟი D=1500, H=4.35 მ (თუჯის ხუფით)</t>
  </si>
  <si>
    <t>კანალიზაციის რკ/ბეტონის ანაკრები წრიული ჭის მონტაჟი D=1500, H=4.2 მ (თუჯის ხუფით)</t>
  </si>
  <si>
    <t>კანალიზაციის რკ/ბეტონის ანაკრები წრიული ჭის მონტაჟი D=1500, H=4 მ (თუჯის ხუფით)</t>
  </si>
  <si>
    <t>კანალიზაციის რკ/ბეტონის ანაკრები წრიული ჭის მონტაჟი D=1500, H=3.95 მ (თუჯის ხუფით)</t>
  </si>
  <si>
    <t>კანალიზაციის რკ/ბეტონის ანაკრები წრიული ჭის მონტაჟი D=1500, H=3.75 მ (თუჯის ხუფით)</t>
  </si>
  <si>
    <t>კანალიზაციის რკ/ბეტონის ანაკრები წრიული ჭის მონტაჟი D=1500, H=3.55 მ (თუჯის ხუფით)</t>
  </si>
  <si>
    <t>კანალიზაციის რკ/ბეტონის ანაკრები წრიული ჭის მონტაჟი D=1500, H=3.5 მ (თუჯის ხუფით)</t>
  </si>
  <si>
    <t>კანალიზაციის რკ/ბეტონის ანაკრები წრიული ჭის მონტაჟი D=1500, H=3.4 მ (თუჯის ხუფით)</t>
  </si>
  <si>
    <t>კანალიზაციის რკ/ბეტონის ანაკრები წრიული ჭის მონტაჟი D=1500, H=3.1 მ (თუჯის ხუფით)</t>
  </si>
  <si>
    <t>კანალიზაციის რკ/ბეტონის ანაკრები წრიული ჭის მონტაჟი D=1500, H=2.7 მ (თუჯის ხუფით)</t>
  </si>
  <si>
    <t>კანალიზაციის რკ/ბეტონის ანაკრები წრიული ჭის მონტაჟი D=1000, H=3.6 მ (თუჯის ხუფით)</t>
  </si>
  <si>
    <t>კანალიზაციის რკ/ბეტონის ანაკრები წრიული ჭის მონტაჟი D=1000, H=2.7 მ (თუჯის ხუფით)</t>
  </si>
  <si>
    <t>კანალიზაციის რკ/ბეტონის ანაკრები წრიული ჭის მონტაჟი D=1000, H=2.2 მ (თუჯის ხუფით)</t>
  </si>
  <si>
    <t>კანალიზაციის რკ/ბეტონის ანაკრები წრიული ჭის მონტაჟი D=1000, H=2.05 მ (თუჯის ხუფით)</t>
  </si>
  <si>
    <t>კანალიზაციის რკ/ბეტონის ანაკრები წრიული ჭის მონტაჟი D=1000, H=1.7 მ (თუჯის ხუფით)</t>
  </si>
  <si>
    <t>პოლიეთილენის გოფრირებული მილის მონტაჟი, შN4  დ=600 მმ. გამოცდა ჰერმეტულობაზე.</t>
  </si>
  <si>
    <t>პოლიეთილენის გოფრირებული მილის მონტაჟი, შN4  დ=500 მმ. გამოცდა ჰერმეტულობაზე.</t>
  </si>
  <si>
    <t>პოლიეთილენის გოფრირებული მილის მონტაჟი, შN4  დ=400 მმ. გამოცდა ჰერმეტულობაზე.</t>
  </si>
  <si>
    <t>პოლიეთილენის გოფრირებული მილის მონტაჟი, SN4  დ=300 მმ. გამოცდა ჰერმეტულობაზე.</t>
  </si>
  <si>
    <t>პოლიეთილენის გოფრირებული მილის მონტაჟი, SN4  დ=200 მმ. გამოცდა ჰერმეტულობაზე.</t>
  </si>
  <si>
    <t xml:space="preserve">ფოლადის გარსაცმი მილის მონტაჟი, დ=630/5 მმ. </t>
  </si>
  <si>
    <t xml:space="preserve">ფოლადის გარსაცმი მილის მონტაჟი, დ=530/5 მმ. </t>
  </si>
  <si>
    <t xml:space="preserve">ფოლადის გარსაცმი მილის მონტაჟი, დ=426/5 მმ. </t>
  </si>
  <si>
    <t xml:space="preserve">ქვიშის მოტანა, უკუჩაყრა დატკეპვნით, პლასტმასის მილების ქვეშ 10 სმ, ზევიდან 20 სმ </t>
  </si>
  <si>
    <t>პოლიეთილენის მილის გარეცხვითა და გამოცდით D355  მმ.</t>
  </si>
  <si>
    <t>პოლიეთილენის მილის გარეცხვითა და გამოცდით D160  მმ.</t>
  </si>
  <si>
    <t>პოლიეთილენის მილის  გარეცხვითა და გამოცდით D110  მმ.</t>
  </si>
  <si>
    <t>პოლიეთილენის მილის  გარეცხვითა და გამოცდით D90  მმ.</t>
  </si>
  <si>
    <t>პოლიეთილენის მილის  გარეცხვითა და გამოცდით D63  მმ.</t>
  </si>
  <si>
    <t>პოლიეთილენის მილის  გარეცხვითა და გამოცდით D25  მმ.</t>
  </si>
  <si>
    <t>სახანძრო ჰიდრანტის  მოწყობა დ=90 მმ</t>
  </si>
  <si>
    <t>ურდულის დ300  მოწყობა</t>
  </si>
  <si>
    <t>ურდულის დ150  მოწყობა</t>
  </si>
  <si>
    <t>ურდულის დ80  მოწყობა</t>
  </si>
  <si>
    <t>ურდულის დ50  მოწყობა</t>
  </si>
  <si>
    <t>ფოლადის მილტუჩის დ300  მოწყობა</t>
  </si>
  <si>
    <t>ფოლადის მილტუჩის დ80  მოწყობა</t>
  </si>
  <si>
    <t>ფოლადის მილყელის დ300  მოწყობა</t>
  </si>
  <si>
    <t>ფოლადის მილყელის დ80  მოწყობა</t>
  </si>
  <si>
    <t>ჩასაკეთებელი დეტალის დ300  მოწყობა</t>
  </si>
  <si>
    <t>წყალმზომის დ80  მოწყობა</t>
  </si>
  <si>
    <t>ფილტრის დ80  მოწყობა</t>
  </si>
  <si>
    <t xml:space="preserve">ქვიშის მოტანა, ჩაყრა დატკეპვნით მილის ძირზე სისქით 10 სმ და ზევიდან 20 სმ </t>
  </si>
  <si>
    <t>წყალსადენის ფოლადის დ=920/8 მმ-იანი ქარხნული იზოლაციის მილის გატარება დაჭირხვნით</t>
  </si>
  <si>
    <t>წყალსადენის ფოლადის დ=630/6 მმ-იანი ქარხნული იზოლაციის მილის გატარება დაჭირხვნით</t>
  </si>
  <si>
    <t>წყალსადენის ფოლადის ქარხნული იზოლაციის მილის მონტაჟი გარეცხვა-გამოცდით დ=250/6 მმ</t>
  </si>
  <si>
    <t>წყალსადენის ფოლადის ქარხნული იზოლაციის მილის მონტაჟი გარეცხვა-გამოცდით დ=200/6 მმ</t>
  </si>
  <si>
    <t>წყალსადენის ფოლადის ქარხნული იზოლაციის მილის მონტაჟი გარეცხვა-გამოცდით დ=100/6 მმ</t>
  </si>
  <si>
    <t>წყალსადენის ფოლადის ქარხნული იზოლაციის მილის მონტაჟი გარეცხვა-გამოცდით დ=50/5.5 მმ</t>
  </si>
  <si>
    <t>წყალსადენის ანაკრები რ/ბ ჭის მონტაჟი თუჯის ხუფით D-1.50 მ H-2.0 მ</t>
  </si>
  <si>
    <t>წყალსადენის ანაკრები რ/ბ ჭის მონტაჟი თუჯის ხუფით D-1.0 მ H-2.50 მ</t>
  </si>
  <si>
    <t>წყალსადენის ანაკრები რ/ბ ჭის მონტაჟი თუჯის ხუფით D-1.0 მ H-1.50 მ</t>
  </si>
  <si>
    <t>ჩობალი დ=1020 მმ. მოწყობა</t>
  </si>
  <si>
    <t>ჩობალი დ=720 მმ. მოწყობა</t>
  </si>
  <si>
    <t>ჩობალი დ=426 მმ. მოწყობა</t>
  </si>
  <si>
    <t>ჩობალი დ=325 მმ. მოწყობა</t>
  </si>
  <si>
    <t>ჩობალი დ=165 მმ. მოწყობა</t>
  </si>
  <si>
    <t>ჩობალი დ=115 მმ. მოწყობა</t>
  </si>
  <si>
    <t>დ=900 მმ-იანი ფოლადის ყრუსარქველის მოწყობა</t>
  </si>
  <si>
    <t>დ=600 მმ-იანი ფოლადის ყრუსარქველის მოწყობა</t>
  </si>
  <si>
    <t>დ=300 მმ-იანი ფოლადის ყრუსარქველის მოწყობა</t>
  </si>
  <si>
    <t>დ=250 მმ-იანი ფოლადის ყრუსარქველის მოწყობა</t>
  </si>
  <si>
    <t>დ=200 მმ-იანი ფოლადის ყრუსარქველის მოწყობა</t>
  </si>
  <si>
    <t>დ=100 მმ-იანი ფოლადის ყრუსარქველის მოწყობა</t>
  </si>
  <si>
    <t>ფოლადის დ=900 მმ-იანი 45° მუხლის მოწყობა</t>
  </si>
  <si>
    <t>ფოლადის დ=600 მმ-იანი 45° მუხლის მოწყობა</t>
  </si>
  <si>
    <t>ფოლადის დ=250 მმ-იანი 45° მუხლის მოწყობა</t>
  </si>
  <si>
    <t>ფოლადის დ=200 მმ-იანი 45° მუხლის მოწყობა</t>
  </si>
  <si>
    <t>ფოლადის დ=900/800 მმ-იანი                გადამყვანის მოწყობა</t>
  </si>
  <si>
    <t>ფოლადის ურდულის მონტაჟი PN16 DN=600 მმ</t>
  </si>
  <si>
    <t>ფოლადის ურდულის  მონტაჟი PN16 DN=800 მმ</t>
  </si>
  <si>
    <t>ფოლადის ურდულის  მონტაჟი PN16 DN=500 მმ</t>
  </si>
  <si>
    <t>ფოლადის ურდულის  მონტაჟი PN16 DN=250 მმ</t>
  </si>
  <si>
    <t>ფოლადის ურდულის  მონტაჟი PN16 DN=200 მმ</t>
  </si>
  <si>
    <t>ფოლადის ურდულის  მონტაჟი PN16 DN=100 მმ</t>
  </si>
  <si>
    <t>ფოლადის ურდულის  მონტაჟი PN16 DN=50 მმ</t>
  </si>
  <si>
    <t>სამონტაჟო ჩასაკეთებელი  მონტაჟი PN16 DN=900 მმ</t>
  </si>
  <si>
    <t>სამონტაჟო ჩასაკეთებელი  მონტაჟი PN16 DN=600 მმ</t>
  </si>
  <si>
    <t>სამონტაჟო ჩასაკეთებელი  მონტაჟი PN16 DN=500 მმ</t>
  </si>
  <si>
    <t>სამონტაჟო ჩასაკეთებელი  მონტაჟი PN16 DN=250 მმ</t>
  </si>
  <si>
    <t>სამონტაჟო ჩასაკეთებელი  მონტაჟი PN16 DN=200 მმ</t>
  </si>
  <si>
    <t>სამონტაჟო ჩასაკეთებელი  მონტაჟი PN16 DN=100 მმ</t>
  </si>
  <si>
    <t>საჰაერო ორმაგი ეფექტის ვანტუზის  მონტაჟი PN16 DN=100 მმ</t>
  </si>
  <si>
    <t>ფოლადის მილყელი მილტუჩით  დ=900 მმ  მონტაჟი</t>
  </si>
  <si>
    <t>ფოლადის მილყელი მილტუჩით  დ=600 მმ  მონტაჟი</t>
  </si>
  <si>
    <t>ფოლადის მილყელი მილტუჩით  დ=300 მმ  მონტაჟი</t>
  </si>
  <si>
    <t>ფოლადის მილყელი მილტუჩით  დ=250 მმ  მონტაჟი</t>
  </si>
  <si>
    <t>ფოლადის მილყელი მილტუჩით  დ=200 მმ  მონტაჟი</t>
  </si>
  <si>
    <t>ფოლადის მილყელი მილტუჩით  დ=100 მმ  მონტაჟი</t>
  </si>
  <si>
    <t>ფოლადის ფლანეცის  დ=900 მმ  მონტაჟი</t>
  </si>
  <si>
    <t>ფოლადის ფლანეცის  დ=600 მმ მონტაჟი</t>
  </si>
  <si>
    <t>ფოლადის ფლანეცის  დ=300 მმ მონტაჟი</t>
  </si>
  <si>
    <t>ფოლადის ფლანეცის  დ=250 მმ  მონტაჟი</t>
  </si>
  <si>
    <t>ფოლადის ფლანეცის  დ=200 მმ  მონტაჟი</t>
  </si>
  <si>
    <t>ფოლადის მილი დ=50 მმ. მილტუჩით მოწყობა</t>
  </si>
  <si>
    <t>საყრდენი ფოლადის მილი დ=50 მმ ლითონის ფურცლით მოწყობა</t>
  </si>
  <si>
    <t xml:space="preserve">წყალსადენის პოლიეთილენის მილის მონტაჟი- ჰერმეტული გამოცდით და გარეცხვა ქლორიანი წყლით  PE        100 SDR 11 PN 16   d=110მმ </t>
  </si>
  <si>
    <t xml:space="preserve">წყალსადენის პოლიეთილენის მილის  მონტაჟი- ჰიდრავლიკური გამოცდით და გარეცხვა ქლორიანი წყლით  PE  100 SDR 11 PN 16   d=90 მმ </t>
  </si>
  <si>
    <t>წყალსადენის რ/ბ ანაკრები  ჭის     (1 ცალი) მონტაჟი, რკბ. ძირის ფილით, რკბ რგოლებით, რკბ. გადახურვის ფილა   თუჯის ხუფით   D=2000 მმ  H=1.8 მ  გამირების მოწყობის გათვალისწინებით</t>
  </si>
  <si>
    <t>წყალსადენის რ/ბ ანაკრები წრიული ჭის  (8 ცალი)  მონტაჟი, რკბ. ძირის ფილით, რკბ რგოლებით, რკბ. გადახურვის ფილა თუჯის ხუფით D=1.0 მ                                                          H-1.5მ  გამირების მოწყობის გათვალისწინებით</t>
  </si>
  <si>
    <t>ჩობალის  მოწყობა d=800 მმ (2 ცალი)</t>
  </si>
  <si>
    <t>ჩობალის  მოწყობა d=400 მმ (12ცალი)</t>
  </si>
  <si>
    <t>ფოლადის  მილყელის   მოწყობა  d=100 მმ      (1 ცალი)</t>
  </si>
  <si>
    <t>ადაპტორის მილტუჩით  მოწყობა d-110 მმ</t>
  </si>
  <si>
    <t>ფოლადის მილტუჩის  მოწყობა d=200 მმ</t>
  </si>
  <si>
    <r>
      <t>პოლიეთილენის მუხლის               მოწყობა d=90 მმ  90</t>
    </r>
    <r>
      <rPr>
        <vertAlign val="superscript"/>
        <sz val="12"/>
        <rFont val="Sylfaen"/>
        <family val="1"/>
      </rPr>
      <t>0</t>
    </r>
  </si>
  <si>
    <t>ფოლადის  ქუროს მოწყობა  d=200 მმ      (6 ცალი)</t>
  </si>
  <si>
    <t>სახანძრო ჰიდრანტების d=90                  მონტაჟი</t>
  </si>
  <si>
    <t xml:space="preserve">ურდულის  მონტაჟი          d-200 მმ </t>
  </si>
  <si>
    <t xml:space="preserve">ურდულის  მონტაჟი          d-500 მმ </t>
  </si>
  <si>
    <t>ჩასაკეთებელი დეტალის d=500 მმ  მოწყობა (1 ცალი)</t>
  </si>
  <si>
    <t>ჩასაკეთებელი დეტალის d=200 მმ  მოწყობა (6 ცალი)</t>
  </si>
  <si>
    <t>ჩასაკეთებელი დეტალის d=100 მმ  მოწყობა (1 ცალი)</t>
  </si>
  <si>
    <t xml:space="preserve">წყალსადენის ფოლადის მილის  მონტაჟი- ჰიდრავლიკური გამოცდით და გარეცხვა ქლორიანი წყლით d=600 მმ </t>
  </si>
  <si>
    <t xml:space="preserve">წყალსადენის ფოლადის მილის  მონტაჟი- ჰიდრავლიკური გამოცდით და გარეცხვა ქლორიანი წყლით       d=200 მმ </t>
  </si>
  <si>
    <t xml:space="preserve">საპროექტო  d=600 მმ     ფოლადის მილის გადაერთება  ფოლადის  d=500 მმ მილზე                         </t>
  </si>
  <si>
    <t xml:space="preserve">საპროექტო   d=200 მმ     ფოლადის მილის გადაერთება თუჯის   d=200 მმ მილზე                       </t>
  </si>
  <si>
    <r>
      <t xml:space="preserve">შენიშვნა : ხარჯთაღრიცხვაში მოცემულ ყველა მასალას კონტრაქტორს მიაწვდის  </t>
    </r>
    <r>
      <rPr>
        <b/>
        <sz val="14"/>
        <color rgb="FFFF0000"/>
        <rFont val="Calibri"/>
        <family val="2"/>
        <scheme val="minor"/>
      </rPr>
      <t xml:space="preserve">GWP , </t>
    </r>
    <r>
      <rPr>
        <sz val="11"/>
        <color rgb="FFFF0000"/>
        <rFont val="Calibri"/>
        <family val="2"/>
        <scheme val="minor"/>
      </rPr>
      <t>მასალის ტრანსპორტირება უნდა მოხდეს კონტრაქტორის ხარჯით ქ. თბილისი, წყალსადენის 7-დან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</si>
</sst>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0.000"/>
    <numFmt numFmtId="167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</font>
    <font>
      <sz val="12"/>
      <name val="Sylfaen"/>
      <family val="1"/>
    </font>
    <font>
      <sz val="12"/>
      <color indexed="8"/>
      <name val="Sylfaen"/>
      <family val="1"/>
    </font>
    <font>
      <sz val="12"/>
      <color indexed="63"/>
      <name val="Sylfae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Sylfaen"/>
      <family val="1"/>
      <charset val="204"/>
    </font>
    <font>
      <vertAlign val="superscript"/>
      <sz val="12"/>
      <name val="Sylfaen"/>
      <family val="1"/>
    </font>
    <font>
      <sz val="12"/>
      <color rgb="FFFF0000"/>
      <name val="Sylfaen"/>
      <family val="1"/>
      <charset val="204"/>
    </font>
    <font>
      <b/>
      <sz val="12"/>
      <name val="Sylfaen"/>
      <family val="1"/>
      <charset val="204"/>
    </font>
    <font>
      <sz val="12"/>
      <name val="AcadNusx"/>
    </font>
    <font>
      <b/>
      <sz val="11"/>
      <name val="Sylfaen"/>
      <family val="1"/>
    </font>
    <font>
      <sz val="12"/>
      <color theme="1"/>
      <name val="Sylfaen"/>
      <family val="1"/>
    </font>
    <font>
      <sz val="11"/>
      <name val="Sylfaen"/>
      <family val="1"/>
    </font>
    <font>
      <sz val="12"/>
      <name val="Arial"/>
      <family val="2"/>
      <charset val="204"/>
    </font>
    <font>
      <sz val="10"/>
      <name val="Sylfaen"/>
      <family val="1"/>
    </font>
    <font>
      <sz val="12"/>
      <color indexed="8"/>
      <name val="Sylfaen."/>
    </font>
    <font>
      <sz val="12"/>
      <name val="Sylfaen."/>
    </font>
    <font>
      <vertAlign val="superscript"/>
      <sz val="12"/>
      <color indexed="8"/>
      <name val="Sylfaen"/>
      <family val="1"/>
    </font>
    <font>
      <sz val="12"/>
      <color rgb="FFFF0000"/>
      <name val="Sylfaen"/>
      <family val="1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4" fillId="2" borderId="0" xfId="2" applyFont="1" applyFill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3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3" applyNumberFormat="1" applyFont="1" applyFill="1" applyBorder="1" applyAlignment="1">
      <alignment horizontal="center" vertical="center"/>
    </xf>
    <xf numFmtId="2" fontId="11" fillId="2" borderId="1" xfId="3" applyNumberFormat="1" applyFont="1" applyFill="1" applyBorder="1" applyAlignment="1">
      <alignment horizontal="center" vertical="center"/>
    </xf>
    <xf numFmtId="2" fontId="4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166" fontId="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 wrapText="1"/>
    </xf>
    <xf numFmtId="2" fontId="14" fillId="2" borderId="14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/>
    </xf>
    <xf numFmtId="166" fontId="11" fillId="2" borderId="1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16" fillId="2" borderId="20" xfId="0" applyNumberFormat="1" applyFont="1" applyFill="1" applyBorder="1" applyAlignment="1">
      <alignment vertical="center" wrapText="1"/>
    </xf>
    <xf numFmtId="49" fontId="16" fillId="2" borderId="4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17" fillId="0" borderId="20" xfId="0" applyFont="1" applyBorder="1"/>
    <xf numFmtId="0" fontId="3" fillId="2" borderId="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/>
    <xf numFmtId="0" fontId="20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2" fontId="3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center" vertical="center" wrapText="1"/>
    </xf>
    <xf numFmtId="1" fontId="21" fillId="2" borderId="23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/>
    </xf>
    <xf numFmtId="2" fontId="11" fillId="2" borderId="24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1" fillId="2" borderId="2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Alignment="1" applyProtection="1">
      <alignment vertical="center"/>
      <protection locked="0"/>
    </xf>
    <xf numFmtId="164" fontId="4" fillId="2" borderId="0" xfId="0" applyNumberFormat="1" applyFont="1" applyFill="1" applyAlignment="1" applyProtection="1">
      <alignment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1" fontId="24" fillId="2" borderId="0" xfId="0" applyNumberFormat="1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164" fontId="11" fillId="2" borderId="1" xfId="3" applyNumberFormat="1" applyFont="1" applyFill="1" applyBorder="1" applyAlignment="1" applyProtection="1">
      <alignment horizontal="center" vertical="center"/>
      <protection locked="0"/>
    </xf>
    <xf numFmtId="166" fontId="11" fillId="2" borderId="1" xfId="3" applyNumberFormat="1" applyFont="1" applyFill="1" applyBorder="1" applyAlignment="1" applyProtection="1">
      <alignment horizontal="center" vertical="center"/>
      <protection locked="0"/>
    </xf>
    <xf numFmtId="166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167" fontId="8" fillId="0" borderId="0" xfId="4" applyNumberFormat="1" applyFont="1"/>
    <xf numFmtId="167" fontId="25" fillId="0" borderId="0" xfId="4" applyNumberFormat="1" applyFont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</cellXfs>
  <cellStyles count="5">
    <cellStyle name="Comma" xfId="4" builtinId="3"/>
    <cellStyle name="Comma 2" xfId="3"/>
    <cellStyle name="Normal" xfId="0" builtinId="0"/>
    <cellStyle name="Normal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tabSelected="1" topLeftCell="A7" workbookViewId="0">
      <selection activeCell="B13" sqref="B13:F13"/>
    </sheetView>
  </sheetViews>
  <sheetFormatPr defaultColWidth="9.125" defaultRowHeight="48.75" customHeight="1"/>
  <cols>
    <col min="1" max="1" width="9.125" style="2"/>
    <col min="2" max="2" width="66.25" style="2" customWidth="1"/>
    <col min="3" max="3" width="15.75" style="2" customWidth="1"/>
    <col min="4" max="4" width="21.125" style="2" customWidth="1"/>
    <col min="5" max="5" width="24.375" style="2" customWidth="1"/>
    <col min="6" max="6" width="23.75" style="2" bestFit="1" customWidth="1"/>
    <col min="7" max="8" width="9.125" style="2"/>
    <col min="9" max="9" width="13.625" style="2" customWidth="1"/>
    <col min="10" max="11" width="14.625" style="2" bestFit="1" customWidth="1"/>
    <col min="12" max="16384" width="9.125" style="2"/>
  </cols>
  <sheetData>
    <row r="2" spans="1:11" ht="48.75" customHeight="1">
      <c r="B2" s="210" t="s">
        <v>43</v>
      </c>
      <c r="C2" s="210"/>
      <c r="D2" s="210"/>
      <c r="E2" s="210"/>
      <c r="F2" s="210"/>
    </row>
    <row r="3" spans="1:11" ht="48.75" customHeight="1">
      <c r="A3" s="3" t="s">
        <v>3</v>
      </c>
      <c r="B3" s="4" t="s">
        <v>0</v>
      </c>
      <c r="C3" s="5" t="s">
        <v>1</v>
      </c>
      <c r="D3" s="5" t="s">
        <v>2</v>
      </c>
      <c r="E3" s="5" t="s">
        <v>40</v>
      </c>
      <c r="F3" s="4" t="s">
        <v>41</v>
      </c>
    </row>
    <row r="4" spans="1:11" ht="57" customHeight="1">
      <c r="A4" s="3">
        <v>1</v>
      </c>
      <c r="B4" s="205" t="s">
        <v>44</v>
      </c>
      <c r="C4" s="7"/>
      <c r="D4" s="7"/>
      <c r="E4" s="7"/>
      <c r="F4" s="209" t="s">
        <v>42</v>
      </c>
      <c r="I4" s="206"/>
      <c r="J4" s="206"/>
      <c r="K4" s="206"/>
    </row>
    <row r="5" spans="1:11" ht="56.25" customHeight="1">
      <c r="A5" s="3">
        <v>2</v>
      </c>
      <c r="B5" s="205" t="s">
        <v>71</v>
      </c>
      <c r="C5" s="7"/>
      <c r="D5" s="7"/>
      <c r="E5" s="7"/>
      <c r="F5" s="209"/>
      <c r="I5" s="206"/>
      <c r="J5" s="206"/>
      <c r="K5" s="206"/>
    </row>
    <row r="6" spans="1:11" ht="58.5" customHeight="1">
      <c r="A6" s="3">
        <v>3</v>
      </c>
      <c r="B6" s="205" t="s">
        <v>91</v>
      </c>
      <c r="C6" s="7"/>
      <c r="D6" s="7"/>
      <c r="E6" s="7"/>
      <c r="F6" s="209"/>
      <c r="I6" s="206"/>
      <c r="J6" s="206"/>
      <c r="K6" s="206"/>
    </row>
    <row r="7" spans="1:11" ht="57.75" customHeight="1">
      <c r="A7" s="3">
        <v>4</v>
      </c>
      <c r="B7" s="205" t="s">
        <v>164</v>
      </c>
      <c r="C7" s="7"/>
      <c r="D7" s="7"/>
      <c r="E7" s="7"/>
      <c r="F7" s="209"/>
      <c r="I7" s="206"/>
      <c r="J7" s="206"/>
      <c r="K7" s="206"/>
    </row>
    <row r="8" spans="1:11" ht="58.5" customHeight="1">
      <c r="A8" s="3">
        <v>5</v>
      </c>
      <c r="B8" s="205" t="s">
        <v>130</v>
      </c>
      <c r="C8" s="7"/>
      <c r="D8" s="7"/>
      <c r="E8" s="7"/>
      <c r="F8" s="209"/>
      <c r="I8" s="207"/>
      <c r="J8" s="207"/>
      <c r="K8" s="207"/>
    </row>
    <row r="9" spans="1:11" ht="57" customHeight="1">
      <c r="A9" s="3">
        <v>6</v>
      </c>
      <c r="B9" s="205" t="s">
        <v>200</v>
      </c>
      <c r="C9" s="7"/>
      <c r="D9" s="7"/>
      <c r="E9" s="7"/>
      <c r="F9" s="209"/>
    </row>
    <row r="10" spans="1:11" ht="61.5" customHeight="1">
      <c r="A10" s="3">
        <v>7</v>
      </c>
      <c r="B10" s="6" t="s">
        <v>201</v>
      </c>
      <c r="C10" s="7"/>
      <c r="D10" s="7"/>
      <c r="E10" s="7"/>
      <c r="F10" s="209"/>
    </row>
    <row r="11" spans="1:11" ht="48.75" customHeight="1">
      <c r="B11" s="208" t="s">
        <v>4</v>
      </c>
      <c r="C11" s="208"/>
      <c r="D11" s="7"/>
      <c r="E11" s="7"/>
      <c r="F11" s="209"/>
    </row>
    <row r="13" spans="1:11" ht="48.75" customHeight="1">
      <c r="B13" s="224" t="s">
        <v>354</v>
      </c>
      <c r="C13" s="224"/>
      <c r="D13" s="224"/>
      <c r="E13" s="224"/>
      <c r="F13" s="224"/>
    </row>
  </sheetData>
  <mergeCells count="4">
    <mergeCell ref="B11:C11"/>
    <mergeCell ref="F4:F11"/>
    <mergeCell ref="B2:F2"/>
    <mergeCell ref="B13:F13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5" zoomScaleNormal="100" workbookViewId="0">
      <selection activeCell="B29" sqref="B29"/>
    </sheetView>
  </sheetViews>
  <sheetFormatPr defaultRowHeight="18"/>
  <cols>
    <col min="1" max="1" width="4.125" style="1" customWidth="1"/>
    <col min="2" max="2" width="30" style="1" customWidth="1"/>
    <col min="3" max="3" width="7.375" style="1" customWidth="1"/>
    <col min="4" max="11" width="10.625" style="1" customWidth="1"/>
    <col min="12" max="256" width="9" style="1"/>
    <col min="257" max="257" width="4.125" style="1" customWidth="1"/>
    <col min="258" max="258" width="30" style="1" customWidth="1"/>
    <col min="259" max="259" width="7.375" style="1" customWidth="1"/>
    <col min="260" max="267" width="10.625" style="1" customWidth="1"/>
    <col min="268" max="512" width="9" style="1"/>
    <col min="513" max="513" width="4.125" style="1" customWidth="1"/>
    <col min="514" max="514" width="30" style="1" customWidth="1"/>
    <col min="515" max="515" width="7.375" style="1" customWidth="1"/>
    <col min="516" max="523" width="10.625" style="1" customWidth="1"/>
    <col min="524" max="768" width="9" style="1"/>
    <col min="769" max="769" width="4.125" style="1" customWidth="1"/>
    <col min="770" max="770" width="30" style="1" customWidth="1"/>
    <col min="771" max="771" width="7.375" style="1" customWidth="1"/>
    <col min="772" max="779" width="10.625" style="1" customWidth="1"/>
    <col min="780" max="1024" width="9" style="1"/>
    <col min="1025" max="1025" width="4.125" style="1" customWidth="1"/>
    <col min="1026" max="1026" width="30" style="1" customWidth="1"/>
    <col min="1027" max="1027" width="7.375" style="1" customWidth="1"/>
    <col min="1028" max="1035" width="10.625" style="1" customWidth="1"/>
    <col min="1036" max="1280" width="9" style="1"/>
    <col min="1281" max="1281" width="4.125" style="1" customWidth="1"/>
    <col min="1282" max="1282" width="30" style="1" customWidth="1"/>
    <col min="1283" max="1283" width="7.375" style="1" customWidth="1"/>
    <col min="1284" max="1291" width="10.625" style="1" customWidth="1"/>
    <col min="1292" max="1536" width="9" style="1"/>
    <col min="1537" max="1537" width="4.125" style="1" customWidth="1"/>
    <col min="1538" max="1538" width="30" style="1" customWidth="1"/>
    <col min="1539" max="1539" width="7.375" style="1" customWidth="1"/>
    <col min="1540" max="1547" width="10.625" style="1" customWidth="1"/>
    <col min="1548" max="1792" width="9" style="1"/>
    <col min="1793" max="1793" width="4.125" style="1" customWidth="1"/>
    <col min="1794" max="1794" width="30" style="1" customWidth="1"/>
    <col min="1795" max="1795" width="7.375" style="1" customWidth="1"/>
    <col min="1796" max="1803" width="10.625" style="1" customWidth="1"/>
    <col min="1804" max="2048" width="9" style="1"/>
    <col min="2049" max="2049" width="4.125" style="1" customWidth="1"/>
    <col min="2050" max="2050" width="30" style="1" customWidth="1"/>
    <col min="2051" max="2051" width="7.375" style="1" customWidth="1"/>
    <col min="2052" max="2059" width="10.625" style="1" customWidth="1"/>
    <col min="2060" max="2304" width="9" style="1"/>
    <col min="2305" max="2305" width="4.125" style="1" customWidth="1"/>
    <col min="2306" max="2306" width="30" style="1" customWidth="1"/>
    <col min="2307" max="2307" width="7.375" style="1" customWidth="1"/>
    <col min="2308" max="2315" width="10.625" style="1" customWidth="1"/>
    <col min="2316" max="2560" width="9" style="1"/>
    <col min="2561" max="2561" width="4.125" style="1" customWidth="1"/>
    <col min="2562" max="2562" width="30" style="1" customWidth="1"/>
    <col min="2563" max="2563" width="7.375" style="1" customWidth="1"/>
    <col min="2564" max="2571" width="10.625" style="1" customWidth="1"/>
    <col min="2572" max="2816" width="9" style="1"/>
    <col min="2817" max="2817" width="4.125" style="1" customWidth="1"/>
    <col min="2818" max="2818" width="30" style="1" customWidth="1"/>
    <col min="2819" max="2819" width="7.375" style="1" customWidth="1"/>
    <col min="2820" max="2827" width="10.625" style="1" customWidth="1"/>
    <col min="2828" max="3072" width="9" style="1"/>
    <col min="3073" max="3073" width="4.125" style="1" customWidth="1"/>
    <col min="3074" max="3074" width="30" style="1" customWidth="1"/>
    <col min="3075" max="3075" width="7.375" style="1" customWidth="1"/>
    <col min="3076" max="3083" width="10.625" style="1" customWidth="1"/>
    <col min="3084" max="3328" width="9" style="1"/>
    <col min="3329" max="3329" width="4.125" style="1" customWidth="1"/>
    <col min="3330" max="3330" width="30" style="1" customWidth="1"/>
    <col min="3331" max="3331" width="7.375" style="1" customWidth="1"/>
    <col min="3332" max="3339" width="10.625" style="1" customWidth="1"/>
    <col min="3340" max="3584" width="9" style="1"/>
    <col min="3585" max="3585" width="4.125" style="1" customWidth="1"/>
    <col min="3586" max="3586" width="30" style="1" customWidth="1"/>
    <col min="3587" max="3587" width="7.375" style="1" customWidth="1"/>
    <col min="3588" max="3595" width="10.625" style="1" customWidth="1"/>
    <col min="3596" max="3840" width="9" style="1"/>
    <col min="3841" max="3841" width="4.125" style="1" customWidth="1"/>
    <col min="3842" max="3842" width="30" style="1" customWidth="1"/>
    <col min="3843" max="3843" width="7.375" style="1" customWidth="1"/>
    <col min="3844" max="3851" width="10.625" style="1" customWidth="1"/>
    <col min="3852" max="4096" width="9" style="1"/>
    <col min="4097" max="4097" width="4.125" style="1" customWidth="1"/>
    <col min="4098" max="4098" width="30" style="1" customWidth="1"/>
    <col min="4099" max="4099" width="7.375" style="1" customWidth="1"/>
    <col min="4100" max="4107" width="10.625" style="1" customWidth="1"/>
    <col min="4108" max="4352" width="9" style="1"/>
    <col min="4353" max="4353" width="4.125" style="1" customWidth="1"/>
    <col min="4354" max="4354" width="30" style="1" customWidth="1"/>
    <col min="4355" max="4355" width="7.375" style="1" customWidth="1"/>
    <col min="4356" max="4363" width="10.625" style="1" customWidth="1"/>
    <col min="4364" max="4608" width="9" style="1"/>
    <col min="4609" max="4609" width="4.125" style="1" customWidth="1"/>
    <col min="4610" max="4610" width="30" style="1" customWidth="1"/>
    <col min="4611" max="4611" width="7.375" style="1" customWidth="1"/>
    <col min="4612" max="4619" width="10.625" style="1" customWidth="1"/>
    <col min="4620" max="4864" width="9" style="1"/>
    <col min="4865" max="4865" width="4.125" style="1" customWidth="1"/>
    <col min="4866" max="4866" width="30" style="1" customWidth="1"/>
    <col min="4867" max="4867" width="7.375" style="1" customWidth="1"/>
    <col min="4868" max="4875" width="10.625" style="1" customWidth="1"/>
    <col min="4876" max="5120" width="9" style="1"/>
    <col min="5121" max="5121" width="4.125" style="1" customWidth="1"/>
    <col min="5122" max="5122" width="30" style="1" customWidth="1"/>
    <col min="5123" max="5123" width="7.375" style="1" customWidth="1"/>
    <col min="5124" max="5131" width="10.625" style="1" customWidth="1"/>
    <col min="5132" max="5376" width="9" style="1"/>
    <col min="5377" max="5377" width="4.125" style="1" customWidth="1"/>
    <col min="5378" max="5378" width="30" style="1" customWidth="1"/>
    <col min="5379" max="5379" width="7.375" style="1" customWidth="1"/>
    <col min="5380" max="5387" width="10.625" style="1" customWidth="1"/>
    <col min="5388" max="5632" width="9" style="1"/>
    <col min="5633" max="5633" width="4.125" style="1" customWidth="1"/>
    <col min="5634" max="5634" width="30" style="1" customWidth="1"/>
    <col min="5635" max="5635" width="7.375" style="1" customWidth="1"/>
    <col min="5636" max="5643" width="10.625" style="1" customWidth="1"/>
    <col min="5644" max="5888" width="9" style="1"/>
    <col min="5889" max="5889" width="4.125" style="1" customWidth="1"/>
    <col min="5890" max="5890" width="30" style="1" customWidth="1"/>
    <col min="5891" max="5891" width="7.375" style="1" customWidth="1"/>
    <col min="5892" max="5899" width="10.625" style="1" customWidth="1"/>
    <col min="5900" max="6144" width="9" style="1"/>
    <col min="6145" max="6145" width="4.125" style="1" customWidth="1"/>
    <col min="6146" max="6146" width="30" style="1" customWidth="1"/>
    <col min="6147" max="6147" width="7.375" style="1" customWidth="1"/>
    <col min="6148" max="6155" width="10.625" style="1" customWidth="1"/>
    <col min="6156" max="6400" width="9" style="1"/>
    <col min="6401" max="6401" width="4.125" style="1" customWidth="1"/>
    <col min="6402" max="6402" width="30" style="1" customWidth="1"/>
    <col min="6403" max="6403" width="7.375" style="1" customWidth="1"/>
    <col min="6404" max="6411" width="10.625" style="1" customWidth="1"/>
    <col min="6412" max="6656" width="9" style="1"/>
    <col min="6657" max="6657" width="4.125" style="1" customWidth="1"/>
    <col min="6658" max="6658" width="30" style="1" customWidth="1"/>
    <col min="6659" max="6659" width="7.375" style="1" customWidth="1"/>
    <col min="6660" max="6667" width="10.625" style="1" customWidth="1"/>
    <col min="6668" max="6912" width="9" style="1"/>
    <col min="6913" max="6913" width="4.125" style="1" customWidth="1"/>
    <col min="6914" max="6914" width="30" style="1" customWidth="1"/>
    <col min="6915" max="6915" width="7.375" style="1" customWidth="1"/>
    <col min="6916" max="6923" width="10.625" style="1" customWidth="1"/>
    <col min="6924" max="7168" width="9" style="1"/>
    <col min="7169" max="7169" width="4.125" style="1" customWidth="1"/>
    <col min="7170" max="7170" width="30" style="1" customWidth="1"/>
    <col min="7171" max="7171" width="7.375" style="1" customWidth="1"/>
    <col min="7172" max="7179" width="10.625" style="1" customWidth="1"/>
    <col min="7180" max="7424" width="9" style="1"/>
    <col min="7425" max="7425" width="4.125" style="1" customWidth="1"/>
    <col min="7426" max="7426" width="30" style="1" customWidth="1"/>
    <col min="7427" max="7427" width="7.375" style="1" customWidth="1"/>
    <col min="7428" max="7435" width="10.625" style="1" customWidth="1"/>
    <col min="7436" max="7680" width="9" style="1"/>
    <col min="7681" max="7681" width="4.125" style="1" customWidth="1"/>
    <col min="7682" max="7682" width="30" style="1" customWidth="1"/>
    <col min="7683" max="7683" width="7.375" style="1" customWidth="1"/>
    <col min="7684" max="7691" width="10.625" style="1" customWidth="1"/>
    <col min="7692" max="7936" width="9" style="1"/>
    <col min="7937" max="7937" width="4.125" style="1" customWidth="1"/>
    <col min="7938" max="7938" width="30" style="1" customWidth="1"/>
    <col min="7939" max="7939" width="7.375" style="1" customWidth="1"/>
    <col min="7940" max="7947" width="10.625" style="1" customWidth="1"/>
    <col min="7948" max="8192" width="9" style="1"/>
    <col min="8193" max="8193" width="4.125" style="1" customWidth="1"/>
    <col min="8194" max="8194" width="30" style="1" customWidth="1"/>
    <col min="8195" max="8195" width="7.375" style="1" customWidth="1"/>
    <col min="8196" max="8203" width="10.625" style="1" customWidth="1"/>
    <col min="8204" max="8448" width="9" style="1"/>
    <col min="8449" max="8449" width="4.125" style="1" customWidth="1"/>
    <col min="8450" max="8450" width="30" style="1" customWidth="1"/>
    <col min="8451" max="8451" width="7.375" style="1" customWidth="1"/>
    <col min="8452" max="8459" width="10.625" style="1" customWidth="1"/>
    <col min="8460" max="8704" width="9" style="1"/>
    <col min="8705" max="8705" width="4.125" style="1" customWidth="1"/>
    <col min="8706" max="8706" width="30" style="1" customWidth="1"/>
    <col min="8707" max="8707" width="7.375" style="1" customWidth="1"/>
    <col min="8708" max="8715" width="10.625" style="1" customWidth="1"/>
    <col min="8716" max="8960" width="9" style="1"/>
    <col min="8961" max="8961" width="4.125" style="1" customWidth="1"/>
    <col min="8962" max="8962" width="30" style="1" customWidth="1"/>
    <col min="8963" max="8963" width="7.375" style="1" customWidth="1"/>
    <col min="8964" max="8971" width="10.625" style="1" customWidth="1"/>
    <col min="8972" max="9216" width="9" style="1"/>
    <col min="9217" max="9217" width="4.125" style="1" customWidth="1"/>
    <col min="9218" max="9218" width="30" style="1" customWidth="1"/>
    <col min="9219" max="9219" width="7.375" style="1" customWidth="1"/>
    <col min="9220" max="9227" width="10.625" style="1" customWidth="1"/>
    <col min="9228" max="9472" width="9" style="1"/>
    <col min="9473" max="9473" width="4.125" style="1" customWidth="1"/>
    <col min="9474" max="9474" width="30" style="1" customWidth="1"/>
    <col min="9475" max="9475" width="7.375" style="1" customWidth="1"/>
    <col min="9476" max="9483" width="10.625" style="1" customWidth="1"/>
    <col min="9484" max="9728" width="9" style="1"/>
    <col min="9729" max="9729" width="4.125" style="1" customWidth="1"/>
    <col min="9730" max="9730" width="30" style="1" customWidth="1"/>
    <col min="9731" max="9731" width="7.375" style="1" customWidth="1"/>
    <col min="9732" max="9739" width="10.625" style="1" customWidth="1"/>
    <col min="9740" max="9984" width="9" style="1"/>
    <col min="9985" max="9985" width="4.125" style="1" customWidth="1"/>
    <col min="9986" max="9986" width="30" style="1" customWidth="1"/>
    <col min="9987" max="9987" width="7.375" style="1" customWidth="1"/>
    <col min="9988" max="9995" width="10.625" style="1" customWidth="1"/>
    <col min="9996" max="10240" width="9" style="1"/>
    <col min="10241" max="10241" width="4.125" style="1" customWidth="1"/>
    <col min="10242" max="10242" width="30" style="1" customWidth="1"/>
    <col min="10243" max="10243" width="7.375" style="1" customWidth="1"/>
    <col min="10244" max="10251" width="10.625" style="1" customWidth="1"/>
    <col min="10252" max="10496" width="9" style="1"/>
    <col min="10497" max="10497" width="4.125" style="1" customWidth="1"/>
    <col min="10498" max="10498" width="30" style="1" customWidth="1"/>
    <col min="10499" max="10499" width="7.375" style="1" customWidth="1"/>
    <col min="10500" max="10507" width="10.625" style="1" customWidth="1"/>
    <col min="10508" max="10752" width="9" style="1"/>
    <col min="10753" max="10753" width="4.125" style="1" customWidth="1"/>
    <col min="10754" max="10754" width="30" style="1" customWidth="1"/>
    <col min="10755" max="10755" width="7.375" style="1" customWidth="1"/>
    <col min="10756" max="10763" width="10.625" style="1" customWidth="1"/>
    <col min="10764" max="11008" width="9" style="1"/>
    <col min="11009" max="11009" width="4.125" style="1" customWidth="1"/>
    <col min="11010" max="11010" width="30" style="1" customWidth="1"/>
    <col min="11011" max="11011" width="7.375" style="1" customWidth="1"/>
    <col min="11012" max="11019" width="10.625" style="1" customWidth="1"/>
    <col min="11020" max="11264" width="9" style="1"/>
    <col min="11265" max="11265" width="4.125" style="1" customWidth="1"/>
    <col min="11266" max="11266" width="30" style="1" customWidth="1"/>
    <col min="11267" max="11267" width="7.375" style="1" customWidth="1"/>
    <col min="11268" max="11275" width="10.625" style="1" customWidth="1"/>
    <col min="11276" max="11520" width="9" style="1"/>
    <col min="11521" max="11521" width="4.125" style="1" customWidth="1"/>
    <col min="11522" max="11522" width="30" style="1" customWidth="1"/>
    <col min="11523" max="11523" width="7.375" style="1" customWidth="1"/>
    <col min="11524" max="11531" width="10.625" style="1" customWidth="1"/>
    <col min="11532" max="11776" width="9" style="1"/>
    <col min="11777" max="11777" width="4.125" style="1" customWidth="1"/>
    <col min="11778" max="11778" width="30" style="1" customWidth="1"/>
    <col min="11779" max="11779" width="7.375" style="1" customWidth="1"/>
    <col min="11780" max="11787" width="10.625" style="1" customWidth="1"/>
    <col min="11788" max="12032" width="9" style="1"/>
    <col min="12033" max="12033" width="4.125" style="1" customWidth="1"/>
    <col min="12034" max="12034" width="30" style="1" customWidth="1"/>
    <col min="12035" max="12035" width="7.375" style="1" customWidth="1"/>
    <col min="12036" max="12043" width="10.625" style="1" customWidth="1"/>
    <col min="12044" max="12288" width="9" style="1"/>
    <col min="12289" max="12289" width="4.125" style="1" customWidth="1"/>
    <col min="12290" max="12290" width="30" style="1" customWidth="1"/>
    <col min="12291" max="12291" width="7.375" style="1" customWidth="1"/>
    <col min="12292" max="12299" width="10.625" style="1" customWidth="1"/>
    <col min="12300" max="12544" width="9" style="1"/>
    <col min="12545" max="12545" width="4.125" style="1" customWidth="1"/>
    <col min="12546" max="12546" width="30" style="1" customWidth="1"/>
    <col min="12547" max="12547" width="7.375" style="1" customWidth="1"/>
    <col min="12548" max="12555" width="10.625" style="1" customWidth="1"/>
    <col min="12556" max="12800" width="9" style="1"/>
    <col min="12801" max="12801" width="4.125" style="1" customWidth="1"/>
    <col min="12802" max="12802" width="30" style="1" customWidth="1"/>
    <col min="12803" max="12803" width="7.375" style="1" customWidth="1"/>
    <col min="12804" max="12811" width="10.625" style="1" customWidth="1"/>
    <col min="12812" max="13056" width="9" style="1"/>
    <col min="13057" max="13057" width="4.125" style="1" customWidth="1"/>
    <col min="13058" max="13058" width="30" style="1" customWidth="1"/>
    <col min="13059" max="13059" width="7.375" style="1" customWidth="1"/>
    <col min="13060" max="13067" width="10.625" style="1" customWidth="1"/>
    <col min="13068" max="13312" width="9" style="1"/>
    <col min="13313" max="13313" width="4.125" style="1" customWidth="1"/>
    <col min="13314" max="13314" width="30" style="1" customWidth="1"/>
    <col min="13315" max="13315" width="7.375" style="1" customWidth="1"/>
    <col min="13316" max="13323" width="10.625" style="1" customWidth="1"/>
    <col min="13324" max="13568" width="9" style="1"/>
    <col min="13569" max="13569" width="4.125" style="1" customWidth="1"/>
    <col min="13570" max="13570" width="30" style="1" customWidth="1"/>
    <col min="13571" max="13571" width="7.375" style="1" customWidth="1"/>
    <col min="13572" max="13579" width="10.625" style="1" customWidth="1"/>
    <col min="13580" max="13824" width="9" style="1"/>
    <col min="13825" max="13825" width="4.125" style="1" customWidth="1"/>
    <col min="13826" max="13826" width="30" style="1" customWidth="1"/>
    <col min="13827" max="13827" width="7.375" style="1" customWidth="1"/>
    <col min="13828" max="13835" width="10.625" style="1" customWidth="1"/>
    <col min="13836" max="14080" width="9" style="1"/>
    <col min="14081" max="14081" width="4.125" style="1" customWidth="1"/>
    <col min="14082" max="14082" width="30" style="1" customWidth="1"/>
    <col min="14083" max="14083" width="7.375" style="1" customWidth="1"/>
    <col min="14084" max="14091" width="10.625" style="1" customWidth="1"/>
    <col min="14092" max="14336" width="9" style="1"/>
    <col min="14337" max="14337" width="4.125" style="1" customWidth="1"/>
    <col min="14338" max="14338" width="30" style="1" customWidth="1"/>
    <col min="14339" max="14339" width="7.375" style="1" customWidth="1"/>
    <col min="14340" max="14347" width="10.625" style="1" customWidth="1"/>
    <col min="14348" max="14592" width="9" style="1"/>
    <col min="14593" max="14593" width="4.125" style="1" customWidth="1"/>
    <col min="14594" max="14594" width="30" style="1" customWidth="1"/>
    <col min="14595" max="14595" width="7.375" style="1" customWidth="1"/>
    <col min="14596" max="14603" width="10.625" style="1" customWidth="1"/>
    <col min="14604" max="14848" width="9" style="1"/>
    <col min="14849" max="14849" width="4.125" style="1" customWidth="1"/>
    <col min="14850" max="14850" width="30" style="1" customWidth="1"/>
    <col min="14851" max="14851" width="7.375" style="1" customWidth="1"/>
    <col min="14852" max="14859" width="10.625" style="1" customWidth="1"/>
    <col min="14860" max="15104" width="9" style="1"/>
    <col min="15105" max="15105" width="4.125" style="1" customWidth="1"/>
    <col min="15106" max="15106" width="30" style="1" customWidth="1"/>
    <col min="15107" max="15107" width="7.375" style="1" customWidth="1"/>
    <col min="15108" max="15115" width="10.625" style="1" customWidth="1"/>
    <col min="15116" max="15360" width="9" style="1"/>
    <col min="15361" max="15361" width="4.125" style="1" customWidth="1"/>
    <col min="15362" max="15362" width="30" style="1" customWidth="1"/>
    <col min="15363" max="15363" width="7.375" style="1" customWidth="1"/>
    <col min="15364" max="15371" width="10.625" style="1" customWidth="1"/>
    <col min="15372" max="15616" width="9" style="1"/>
    <col min="15617" max="15617" width="4.125" style="1" customWidth="1"/>
    <col min="15618" max="15618" width="30" style="1" customWidth="1"/>
    <col min="15619" max="15619" width="7.375" style="1" customWidth="1"/>
    <col min="15620" max="15627" width="10.625" style="1" customWidth="1"/>
    <col min="15628" max="15872" width="9" style="1"/>
    <col min="15873" max="15873" width="4.125" style="1" customWidth="1"/>
    <col min="15874" max="15874" width="30" style="1" customWidth="1"/>
    <col min="15875" max="15875" width="7.375" style="1" customWidth="1"/>
    <col min="15876" max="15883" width="10.625" style="1" customWidth="1"/>
    <col min="15884" max="16128" width="9" style="1"/>
    <col min="16129" max="16129" width="4.125" style="1" customWidth="1"/>
    <col min="16130" max="16130" width="30" style="1" customWidth="1"/>
    <col min="16131" max="16131" width="7.375" style="1" customWidth="1"/>
    <col min="16132" max="16139" width="10.625" style="1" customWidth="1"/>
    <col min="16140" max="16384" width="9" style="1"/>
  </cols>
  <sheetData>
    <row r="1" spans="1:16" s="8" customFormat="1" ht="50.25" customHeight="1">
      <c r="A1" s="211" t="s">
        <v>44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6" s="8" customFormat="1" ht="12.7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6" s="8" customFormat="1" ht="18" customHeight="1">
      <c r="A3" s="212" t="s">
        <v>5</v>
      </c>
      <c r="B3" s="214" t="s">
        <v>6</v>
      </c>
      <c r="C3" s="214" t="s">
        <v>7</v>
      </c>
      <c r="D3" s="214" t="s">
        <v>8</v>
      </c>
      <c r="E3" s="216" t="s">
        <v>9</v>
      </c>
      <c r="F3" s="216"/>
      <c r="G3" s="216" t="s">
        <v>10</v>
      </c>
      <c r="H3" s="216"/>
      <c r="I3" s="214" t="s">
        <v>11</v>
      </c>
      <c r="J3" s="214"/>
      <c r="K3" s="10" t="s">
        <v>12</v>
      </c>
    </row>
    <row r="4" spans="1:16" s="8" customFormat="1" ht="39.75" customHeight="1" thickBot="1">
      <c r="A4" s="213"/>
      <c r="B4" s="215"/>
      <c r="C4" s="215"/>
      <c r="D4" s="215"/>
      <c r="E4" s="11" t="s">
        <v>13</v>
      </c>
      <c r="F4" s="12" t="s">
        <v>4</v>
      </c>
      <c r="G4" s="11" t="s">
        <v>13</v>
      </c>
      <c r="H4" s="12" t="s">
        <v>4</v>
      </c>
      <c r="I4" s="11" t="s">
        <v>13</v>
      </c>
      <c r="J4" s="12" t="s">
        <v>14</v>
      </c>
      <c r="K4" s="13" t="s">
        <v>15</v>
      </c>
    </row>
    <row r="5" spans="1:16" s="8" customFormat="1">
      <c r="A5" s="14">
        <v>1</v>
      </c>
      <c r="B5" s="15">
        <v>2</v>
      </c>
      <c r="C5" s="15">
        <v>3</v>
      </c>
      <c r="D5" s="15">
        <v>4</v>
      </c>
      <c r="E5" s="16">
        <v>5</v>
      </c>
      <c r="F5" s="17">
        <v>6</v>
      </c>
      <c r="G5" s="16">
        <v>7</v>
      </c>
      <c r="H5" s="17">
        <v>8</v>
      </c>
      <c r="I5" s="16">
        <v>9</v>
      </c>
      <c r="J5" s="17">
        <v>10</v>
      </c>
      <c r="K5" s="18">
        <v>11</v>
      </c>
    </row>
    <row r="6" spans="1:16" s="25" customFormat="1" ht="76.5" customHeight="1">
      <c r="A6" s="19">
        <v>1</v>
      </c>
      <c r="B6" s="20" t="s">
        <v>45</v>
      </c>
      <c r="C6" s="21" t="s">
        <v>17</v>
      </c>
      <c r="D6" s="22">
        <v>1834.2</v>
      </c>
      <c r="E6" s="21"/>
      <c r="F6" s="22"/>
      <c r="G6" s="21"/>
      <c r="H6" s="22"/>
      <c r="I6" s="21"/>
      <c r="J6" s="22"/>
      <c r="K6" s="23"/>
      <c r="L6" s="24"/>
      <c r="M6" s="24"/>
      <c r="N6" s="24"/>
    </row>
    <row r="7" spans="1:16" s="25" customFormat="1" ht="53.25" customHeight="1">
      <c r="A7" s="19">
        <v>2</v>
      </c>
      <c r="B7" s="20" t="s">
        <v>46</v>
      </c>
      <c r="C7" s="21" t="s">
        <v>17</v>
      </c>
      <c r="D7" s="22">
        <v>786</v>
      </c>
      <c r="E7" s="21"/>
      <c r="F7" s="22"/>
      <c r="G7" s="21"/>
      <c r="H7" s="22"/>
      <c r="I7" s="21"/>
      <c r="J7" s="22"/>
      <c r="K7" s="23"/>
    </row>
    <row r="8" spans="1:16" s="25" customFormat="1" ht="39.75" customHeight="1">
      <c r="A8" s="19">
        <v>3</v>
      </c>
      <c r="B8" s="20" t="s">
        <v>47</v>
      </c>
      <c r="C8" s="21" t="s">
        <v>19</v>
      </c>
      <c r="D8" s="26">
        <v>5240.3999999999996</v>
      </c>
      <c r="E8" s="22"/>
      <c r="F8" s="22"/>
      <c r="G8" s="21"/>
      <c r="H8" s="22"/>
      <c r="I8" s="21"/>
      <c r="J8" s="22"/>
      <c r="K8" s="23"/>
      <c r="L8" s="24"/>
      <c r="M8" s="24"/>
    </row>
    <row r="9" spans="1:16" s="8" customFormat="1" ht="49.5" customHeight="1">
      <c r="A9" s="27">
        <v>4</v>
      </c>
      <c r="B9" s="28" t="s">
        <v>48</v>
      </c>
      <c r="C9" s="29" t="s">
        <v>17</v>
      </c>
      <c r="D9" s="30">
        <v>413</v>
      </c>
      <c r="E9" s="29"/>
      <c r="F9" s="30"/>
      <c r="G9" s="29"/>
      <c r="H9" s="30"/>
      <c r="I9" s="29"/>
      <c r="J9" s="30"/>
      <c r="K9" s="31"/>
      <c r="M9" s="32"/>
    </row>
    <row r="10" spans="1:16" s="8" customFormat="1" ht="36" customHeight="1">
      <c r="A10" s="33">
        <v>5</v>
      </c>
      <c r="B10" s="34" t="s">
        <v>49</v>
      </c>
      <c r="C10" s="35" t="s">
        <v>17</v>
      </c>
      <c r="D10" s="36">
        <v>11</v>
      </c>
      <c r="E10" s="29"/>
      <c r="F10" s="30"/>
      <c r="G10" s="29"/>
      <c r="H10" s="30"/>
      <c r="I10" s="29"/>
      <c r="J10" s="30"/>
      <c r="K10" s="31"/>
    </row>
    <row r="11" spans="1:16" s="8" customFormat="1" ht="56.25" customHeight="1">
      <c r="A11" s="27">
        <v>6</v>
      </c>
      <c r="B11" s="28" t="s">
        <v>50</v>
      </c>
      <c r="C11" s="29" t="s">
        <v>51</v>
      </c>
      <c r="D11" s="30">
        <v>1886</v>
      </c>
      <c r="E11" s="29"/>
      <c r="F11" s="30"/>
      <c r="G11" s="29"/>
      <c r="H11" s="30"/>
      <c r="I11" s="29"/>
      <c r="J11" s="30"/>
      <c r="K11" s="31"/>
      <c r="M11" s="32"/>
    </row>
    <row r="12" spans="1:16" s="25" customFormat="1" ht="34.5" customHeight="1">
      <c r="A12" s="37" t="s">
        <v>52</v>
      </c>
      <c r="B12" s="38" t="s">
        <v>53</v>
      </c>
      <c r="C12" s="21" t="s">
        <v>24</v>
      </c>
      <c r="D12" s="22">
        <v>2944.4</v>
      </c>
      <c r="E12" s="21"/>
      <c r="F12" s="22"/>
      <c r="G12" s="21"/>
      <c r="H12" s="22"/>
      <c r="I12" s="21"/>
      <c r="J12" s="22"/>
      <c r="K12" s="23"/>
    </row>
    <row r="13" spans="1:16" s="25" customFormat="1" ht="169.5" customHeight="1">
      <c r="A13" s="39">
        <v>8</v>
      </c>
      <c r="B13" s="40" t="s">
        <v>209</v>
      </c>
      <c r="C13" s="41" t="s">
        <v>54</v>
      </c>
      <c r="D13" s="42">
        <v>1</v>
      </c>
      <c r="E13" s="43"/>
      <c r="F13" s="44"/>
      <c r="G13" s="43"/>
      <c r="H13" s="44"/>
      <c r="I13" s="43"/>
      <c r="J13" s="44"/>
      <c r="K13" s="45"/>
      <c r="M13" s="46"/>
      <c r="N13" s="46"/>
      <c r="P13" s="47"/>
    </row>
    <row r="14" spans="1:16" s="25" customFormat="1" ht="149.25" customHeight="1">
      <c r="A14" s="48">
        <v>9</v>
      </c>
      <c r="B14" s="38" t="s">
        <v>210</v>
      </c>
      <c r="C14" s="49" t="s">
        <v>54</v>
      </c>
      <c r="D14" s="50">
        <v>1</v>
      </c>
      <c r="E14" s="21"/>
      <c r="F14" s="22"/>
      <c r="G14" s="21"/>
      <c r="H14" s="22"/>
      <c r="I14" s="21"/>
      <c r="J14" s="22"/>
      <c r="K14" s="23"/>
      <c r="M14" s="46"/>
      <c r="N14" s="46"/>
      <c r="P14" s="47"/>
    </row>
    <row r="15" spans="1:16" s="25" customFormat="1" ht="126">
      <c r="A15" s="48">
        <v>10</v>
      </c>
      <c r="B15" s="38" t="s">
        <v>211</v>
      </c>
      <c r="C15" s="49" t="s">
        <v>54</v>
      </c>
      <c r="D15" s="50">
        <v>1</v>
      </c>
      <c r="E15" s="21"/>
      <c r="F15" s="22"/>
      <c r="G15" s="21"/>
      <c r="H15" s="22"/>
      <c r="I15" s="21"/>
      <c r="J15" s="22"/>
      <c r="K15" s="23"/>
      <c r="M15" s="46"/>
      <c r="N15" s="46"/>
      <c r="P15" s="47"/>
    </row>
    <row r="16" spans="1:16" s="25" customFormat="1" ht="144.75" customHeight="1">
      <c r="A16" s="48">
        <v>11</v>
      </c>
      <c r="B16" s="38" t="s">
        <v>212</v>
      </c>
      <c r="C16" s="49" t="s">
        <v>54</v>
      </c>
      <c r="D16" s="50">
        <v>1</v>
      </c>
      <c r="E16" s="21"/>
      <c r="F16" s="22"/>
      <c r="G16" s="21"/>
      <c r="H16" s="22"/>
      <c r="I16" s="21"/>
      <c r="J16" s="22"/>
      <c r="K16" s="23"/>
      <c r="M16" s="46"/>
      <c r="N16" s="46"/>
      <c r="P16" s="47"/>
    </row>
    <row r="17" spans="1:16" s="25" customFormat="1" ht="154.5" customHeight="1">
      <c r="A17" s="48">
        <v>12</v>
      </c>
      <c r="B17" s="38" t="s">
        <v>213</v>
      </c>
      <c r="C17" s="49" t="s">
        <v>54</v>
      </c>
      <c r="D17" s="50">
        <v>1</v>
      </c>
      <c r="E17" s="21"/>
      <c r="F17" s="22"/>
      <c r="G17" s="21"/>
      <c r="H17" s="22"/>
      <c r="I17" s="21"/>
      <c r="J17" s="22"/>
      <c r="K17" s="23"/>
      <c r="M17" s="46"/>
      <c r="N17" s="46"/>
      <c r="P17" s="47"/>
    </row>
    <row r="18" spans="1:16" s="25" customFormat="1" ht="143.25" customHeight="1">
      <c r="A18" s="48">
        <v>13</v>
      </c>
      <c r="B18" s="38" t="s">
        <v>214</v>
      </c>
      <c r="C18" s="49" t="s">
        <v>54</v>
      </c>
      <c r="D18" s="50">
        <v>1</v>
      </c>
      <c r="E18" s="21"/>
      <c r="F18" s="22"/>
      <c r="G18" s="21"/>
      <c r="H18" s="22"/>
      <c r="I18" s="21"/>
      <c r="J18" s="22"/>
      <c r="K18" s="23"/>
      <c r="M18" s="46"/>
      <c r="N18" s="46"/>
      <c r="P18" s="47"/>
    </row>
    <row r="19" spans="1:16" s="25" customFormat="1" ht="150" customHeight="1">
      <c r="A19" s="48">
        <v>14</v>
      </c>
      <c r="B19" s="38" t="s">
        <v>215</v>
      </c>
      <c r="C19" s="49" t="s">
        <v>54</v>
      </c>
      <c r="D19" s="50">
        <v>1</v>
      </c>
      <c r="E19" s="21"/>
      <c r="F19" s="22"/>
      <c r="G19" s="21"/>
      <c r="H19" s="22"/>
      <c r="I19" s="21"/>
      <c r="J19" s="22"/>
      <c r="K19" s="23"/>
      <c r="M19" s="46"/>
      <c r="N19" s="46"/>
      <c r="P19" s="47"/>
    </row>
    <row r="20" spans="1:16" s="25" customFormat="1" ht="147.75" customHeight="1">
      <c r="A20" s="48">
        <v>15</v>
      </c>
      <c r="B20" s="38" t="s">
        <v>216</v>
      </c>
      <c r="C20" s="49" t="s">
        <v>54</v>
      </c>
      <c r="D20" s="50">
        <v>1</v>
      </c>
      <c r="E20" s="21"/>
      <c r="F20" s="22"/>
      <c r="G20" s="21"/>
      <c r="H20" s="22"/>
      <c r="I20" s="21"/>
      <c r="J20" s="22"/>
      <c r="K20" s="23"/>
      <c r="M20" s="46"/>
      <c r="N20" s="46"/>
      <c r="P20" s="47"/>
    </row>
    <row r="21" spans="1:16" s="25" customFormat="1" ht="127.5" customHeight="1">
      <c r="A21" s="48">
        <v>16</v>
      </c>
      <c r="B21" s="38" t="s">
        <v>217</v>
      </c>
      <c r="C21" s="49" t="s">
        <v>54</v>
      </c>
      <c r="D21" s="50">
        <v>1</v>
      </c>
      <c r="E21" s="21"/>
      <c r="F21" s="22"/>
      <c r="G21" s="21"/>
      <c r="H21" s="22"/>
      <c r="I21" s="21"/>
      <c r="J21" s="22"/>
      <c r="K21" s="23"/>
      <c r="M21" s="46"/>
      <c r="N21" s="46"/>
      <c r="P21" s="47"/>
    </row>
    <row r="22" spans="1:16" s="25" customFormat="1" ht="149.25" customHeight="1">
      <c r="A22" s="48">
        <v>17</v>
      </c>
      <c r="B22" s="38" t="s">
        <v>218</v>
      </c>
      <c r="C22" s="49" t="s">
        <v>54</v>
      </c>
      <c r="D22" s="50">
        <v>1</v>
      </c>
      <c r="E22" s="21"/>
      <c r="F22" s="22"/>
      <c r="G22" s="21"/>
      <c r="H22" s="22"/>
      <c r="I22" s="21"/>
      <c r="J22" s="22"/>
      <c r="K22" s="23"/>
      <c r="M22" s="46"/>
      <c r="N22" s="46"/>
      <c r="P22" s="47"/>
    </row>
    <row r="23" spans="1:16" s="25" customFormat="1" ht="146.25" customHeight="1">
      <c r="A23" s="48">
        <v>18</v>
      </c>
      <c r="B23" s="38" t="s">
        <v>219</v>
      </c>
      <c r="C23" s="49" t="s">
        <v>54</v>
      </c>
      <c r="D23" s="50">
        <v>1</v>
      </c>
      <c r="E23" s="21"/>
      <c r="F23" s="22"/>
      <c r="G23" s="21"/>
      <c r="H23" s="22"/>
      <c r="I23" s="21"/>
      <c r="J23" s="22"/>
      <c r="K23" s="23"/>
      <c r="M23" s="46"/>
      <c r="N23" s="46"/>
      <c r="P23" s="47"/>
    </row>
    <row r="24" spans="1:16" s="25" customFormat="1" ht="144" customHeight="1">
      <c r="A24" s="48">
        <v>19</v>
      </c>
      <c r="B24" s="38" t="s">
        <v>220</v>
      </c>
      <c r="C24" s="49" t="s">
        <v>54</v>
      </c>
      <c r="D24" s="50">
        <v>1</v>
      </c>
      <c r="E24" s="21"/>
      <c r="F24" s="22"/>
      <c r="G24" s="21"/>
      <c r="H24" s="22"/>
      <c r="I24" s="21"/>
      <c r="J24" s="22"/>
      <c r="K24" s="23"/>
      <c r="M24" s="46"/>
      <c r="N24" s="46"/>
      <c r="P24" s="47"/>
    </row>
    <row r="25" spans="1:16" s="25" customFormat="1" ht="39" customHeight="1">
      <c r="A25" s="19">
        <v>20</v>
      </c>
      <c r="B25" s="20" t="s">
        <v>55</v>
      </c>
      <c r="C25" s="21" t="s">
        <v>51</v>
      </c>
      <c r="D25" s="26">
        <v>20.399999999999999</v>
      </c>
      <c r="E25" s="21"/>
      <c r="F25" s="22"/>
      <c r="G25" s="21"/>
      <c r="H25" s="22"/>
      <c r="I25" s="21"/>
      <c r="J25" s="22"/>
      <c r="K25" s="23"/>
    </row>
    <row r="26" spans="1:16" s="25" customFormat="1" ht="54.75" customHeight="1">
      <c r="A26" s="19">
        <v>21</v>
      </c>
      <c r="B26" s="38" t="s">
        <v>56</v>
      </c>
      <c r="C26" s="21" t="s">
        <v>24</v>
      </c>
      <c r="D26" s="51">
        <v>150</v>
      </c>
      <c r="E26" s="21"/>
      <c r="F26" s="22"/>
      <c r="G26" s="21"/>
      <c r="H26" s="22"/>
      <c r="I26" s="21"/>
      <c r="J26" s="22"/>
      <c r="K26" s="23"/>
    </row>
    <row r="27" spans="1:16" s="25" customFormat="1" ht="60.75" customHeight="1">
      <c r="A27" s="19">
        <v>22</v>
      </c>
      <c r="B27" s="38" t="s">
        <v>57</v>
      </c>
      <c r="C27" s="21" t="s">
        <v>25</v>
      </c>
      <c r="D27" s="52">
        <v>7.85E-2</v>
      </c>
      <c r="E27" s="21"/>
      <c r="F27" s="22"/>
      <c r="G27" s="21"/>
      <c r="H27" s="22"/>
      <c r="I27" s="21"/>
      <c r="J27" s="22"/>
      <c r="K27" s="23"/>
    </row>
    <row r="28" spans="1:16" s="25" customFormat="1" ht="56.25" customHeight="1">
      <c r="A28" s="19">
        <v>23</v>
      </c>
      <c r="B28" s="38" t="s">
        <v>221</v>
      </c>
      <c r="C28" s="21" t="s">
        <v>58</v>
      </c>
      <c r="D28" s="22">
        <v>383</v>
      </c>
      <c r="E28" s="21"/>
      <c r="F28" s="22"/>
      <c r="G28" s="21"/>
      <c r="H28" s="22"/>
      <c r="I28" s="21"/>
      <c r="J28" s="22"/>
      <c r="K28" s="23"/>
    </row>
    <row r="29" spans="1:16" s="25" customFormat="1" ht="76.5" customHeight="1">
      <c r="A29" s="19">
        <v>24</v>
      </c>
      <c r="B29" s="38" t="s">
        <v>222</v>
      </c>
      <c r="C29" s="21" t="s">
        <v>58</v>
      </c>
      <c r="D29" s="22">
        <v>128</v>
      </c>
      <c r="E29" s="21"/>
      <c r="F29" s="22"/>
      <c r="G29" s="21"/>
      <c r="H29" s="22"/>
      <c r="I29" s="21"/>
      <c r="J29" s="22"/>
      <c r="K29" s="23"/>
    </row>
    <row r="30" spans="1:16" s="25" customFormat="1" ht="38.25" customHeight="1">
      <c r="A30" s="19">
        <v>25</v>
      </c>
      <c r="B30" s="38" t="s">
        <v>223</v>
      </c>
      <c r="C30" s="21" t="s">
        <v>54</v>
      </c>
      <c r="D30" s="22">
        <v>1</v>
      </c>
      <c r="E30" s="21"/>
      <c r="F30" s="22"/>
      <c r="G30" s="21"/>
      <c r="H30" s="22"/>
      <c r="I30" s="21"/>
      <c r="J30" s="22"/>
      <c r="K30" s="23"/>
    </row>
    <row r="31" spans="1:16" s="53" customFormat="1" ht="36.75" customHeight="1">
      <c r="A31" s="19">
        <v>26</v>
      </c>
      <c r="B31" s="38" t="s">
        <v>59</v>
      </c>
      <c r="C31" s="21" t="s">
        <v>29</v>
      </c>
      <c r="D31" s="51">
        <v>1</v>
      </c>
      <c r="E31" s="21"/>
      <c r="F31" s="22"/>
      <c r="G31" s="21"/>
      <c r="H31" s="22"/>
      <c r="I31" s="21"/>
      <c r="J31" s="22"/>
      <c r="K31" s="23"/>
    </row>
    <row r="32" spans="1:16" s="53" customFormat="1" ht="36.75" customHeight="1">
      <c r="A32" s="19">
        <v>27</v>
      </c>
      <c r="B32" s="38" t="s">
        <v>60</v>
      </c>
      <c r="C32" s="21" t="s">
        <v>29</v>
      </c>
      <c r="D32" s="51">
        <v>1</v>
      </c>
      <c r="E32" s="21"/>
      <c r="F32" s="22"/>
      <c r="G32" s="21"/>
      <c r="H32" s="22"/>
      <c r="I32" s="21"/>
      <c r="J32" s="22"/>
      <c r="K32" s="23"/>
    </row>
    <row r="33" spans="1:11" s="25" customFormat="1" ht="38.25" customHeight="1">
      <c r="A33" s="19">
        <v>28</v>
      </c>
      <c r="B33" s="38" t="s">
        <v>224</v>
      </c>
      <c r="C33" s="21" t="s">
        <v>54</v>
      </c>
      <c r="D33" s="22">
        <v>1</v>
      </c>
      <c r="E33" s="21"/>
      <c r="F33" s="22"/>
      <c r="G33" s="21"/>
      <c r="H33" s="22"/>
      <c r="I33" s="21"/>
      <c r="J33" s="22"/>
      <c r="K33" s="23"/>
    </row>
    <row r="34" spans="1:11" s="25" customFormat="1" ht="30.75" customHeight="1">
      <c r="A34" s="19">
        <v>29</v>
      </c>
      <c r="B34" s="38" t="s">
        <v>30</v>
      </c>
      <c r="C34" s="21" t="s">
        <v>58</v>
      </c>
      <c r="D34" s="26">
        <v>10</v>
      </c>
      <c r="E34" s="21"/>
      <c r="F34" s="22"/>
      <c r="G34" s="21"/>
      <c r="H34" s="22"/>
      <c r="I34" s="21"/>
      <c r="J34" s="22"/>
      <c r="K34" s="23"/>
    </row>
    <row r="35" spans="1:11" s="25" customFormat="1" ht="38.25" customHeight="1">
      <c r="A35" s="19">
        <v>30</v>
      </c>
      <c r="B35" s="38" t="s">
        <v>31</v>
      </c>
      <c r="C35" s="21" t="s">
        <v>58</v>
      </c>
      <c r="D35" s="26">
        <v>380</v>
      </c>
      <c r="E35" s="21"/>
      <c r="F35" s="22"/>
      <c r="G35" s="21"/>
      <c r="H35" s="22"/>
      <c r="I35" s="21"/>
      <c r="J35" s="22"/>
      <c r="K35" s="23"/>
    </row>
    <row r="36" spans="1:11" s="25" customFormat="1" ht="53.25" customHeight="1">
      <c r="A36" s="19">
        <v>31</v>
      </c>
      <c r="B36" s="38" t="s">
        <v>61</v>
      </c>
      <c r="C36" s="21" t="s">
        <v>54</v>
      </c>
      <c r="D36" s="42">
        <v>1</v>
      </c>
      <c r="E36" s="21"/>
      <c r="F36" s="22"/>
      <c r="G36" s="21"/>
      <c r="H36" s="22"/>
      <c r="I36" s="21"/>
      <c r="J36" s="22"/>
      <c r="K36" s="23"/>
    </row>
    <row r="37" spans="1:11" s="25" customFormat="1" ht="57" customHeight="1">
      <c r="A37" s="19">
        <v>32</v>
      </c>
      <c r="B37" s="38" t="s">
        <v>62</v>
      </c>
      <c r="C37" s="21" t="s">
        <v>58</v>
      </c>
      <c r="D37" s="26">
        <v>56</v>
      </c>
      <c r="E37" s="21"/>
      <c r="F37" s="22"/>
      <c r="G37" s="21"/>
      <c r="H37" s="22"/>
      <c r="I37" s="21"/>
      <c r="J37" s="22"/>
      <c r="K37" s="23"/>
    </row>
    <row r="38" spans="1:11" s="25" customFormat="1" ht="78" customHeight="1">
      <c r="A38" s="19">
        <v>33</v>
      </c>
      <c r="B38" s="38" t="s">
        <v>63</v>
      </c>
      <c r="C38" s="21" t="s">
        <v>17</v>
      </c>
      <c r="D38" s="54">
        <v>9.4985000000000028E-2</v>
      </c>
      <c r="E38" s="21"/>
      <c r="F38" s="22"/>
      <c r="G38" s="21"/>
      <c r="H38" s="22"/>
      <c r="I38" s="21"/>
      <c r="J38" s="22"/>
      <c r="K38" s="23"/>
    </row>
    <row r="39" spans="1:11" s="25" customFormat="1" ht="63" customHeight="1">
      <c r="A39" s="19">
        <v>34</v>
      </c>
      <c r="B39" s="38" t="s">
        <v>64</v>
      </c>
      <c r="C39" s="21" t="s">
        <v>17</v>
      </c>
      <c r="D39" s="52">
        <v>1</v>
      </c>
      <c r="E39" s="21"/>
      <c r="F39" s="22"/>
      <c r="G39" s="21"/>
      <c r="H39" s="22"/>
      <c r="I39" s="21"/>
      <c r="J39" s="22"/>
      <c r="K39" s="23"/>
    </row>
    <row r="40" spans="1:11" s="25" customFormat="1" ht="65.25" customHeight="1">
      <c r="A40" s="19">
        <v>35</v>
      </c>
      <c r="B40" s="38" t="s">
        <v>65</v>
      </c>
      <c r="C40" s="21" t="s">
        <v>17</v>
      </c>
      <c r="D40" s="52">
        <v>1</v>
      </c>
      <c r="E40" s="21"/>
      <c r="F40" s="22"/>
      <c r="G40" s="21"/>
      <c r="H40" s="22"/>
      <c r="I40" s="21"/>
      <c r="J40" s="22"/>
      <c r="K40" s="23"/>
    </row>
    <row r="41" spans="1:11" s="25" customFormat="1" ht="71.25" customHeight="1">
      <c r="A41" s="19">
        <v>36</v>
      </c>
      <c r="B41" s="38" t="s">
        <v>66</v>
      </c>
      <c r="C41" s="21" t="s">
        <v>39</v>
      </c>
      <c r="D41" s="52">
        <v>1</v>
      </c>
      <c r="E41" s="21"/>
      <c r="F41" s="22"/>
      <c r="G41" s="21"/>
      <c r="H41" s="22"/>
      <c r="I41" s="21"/>
      <c r="J41" s="22"/>
      <c r="K41" s="23"/>
    </row>
    <row r="42" spans="1:11" s="25" customFormat="1" ht="81" customHeight="1" thickBot="1">
      <c r="A42" s="19">
        <v>37</v>
      </c>
      <c r="B42" s="38" t="s">
        <v>67</v>
      </c>
      <c r="C42" s="21" t="s">
        <v>39</v>
      </c>
      <c r="D42" s="52">
        <v>1</v>
      </c>
      <c r="E42" s="21"/>
      <c r="F42" s="22"/>
      <c r="G42" s="21"/>
      <c r="H42" s="22"/>
      <c r="I42" s="21"/>
      <c r="J42" s="22"/>
      <c r="K42" s="23"/>
    </row>
    <row r="43" spans="1:11" s="61" customFormat="1" ht="27.75" customHeight="1" thickBot="1">
      <c r="A43" s="55"/>
      <c r="B43" s="56" t="s">
        <v>68</v>
      </c>
      <c r="C43" s="57"/>
      <c r="D43" s="58"/>
      <c r="E43" s="59"/>
      <c r="F43" s="59"/>
      <c r="G43" s="59"/>
      <c r="H43" s="59"/>
      <c r="I43" s="59"/>
      <c r="J43" s="59"/>
      <c r="K43" s="60"/>
    </row>
    <row r="44" spans="1:11" s="61" customFormat="1" ht="27.75" customHeight="1" thickBot="1">
      <c r="A44" s="62"/>
      <c r="B44" s="63" t="s">
        <v>69</v>
      </c>
      <c r="C44" s="29" t="s">
        <v>70</v>
      </c>
      <c r="D44" s="64"/>
      <c r="E44" s="65"/>
      <c r="F44" s="65"/>
      <c r="G44" s="65"/>
      <c r="H44" s="65"/>
      <c r="I44" s="65"/>
      <c r="J44" s="65"/>
      <c r="K44" s="66"/>
    </row>
    <row r="45" spans="1:11" s="61" customFormat="1" ht="27.75" customHeight="1" thickBot="1">
      <c r="A45" s="55"/>
      <c r="B45" s="56" t="s">
        <v>34</v>
      </c>
      <c r="C45" s="57"/>
      <c r="D45" s="58"/>
      <c r="E45" s="59"/>
      <c r="F45" s="59"/>
      <c r="G45" s="59"/>
      <c r="H45" s="59"/>
      <c r="I45" s="59"/>
      <c r="J45" s="59"/>
      <c r="K45" s="60"/>
    </row>
  </sheetData>
  <mergeCells count="8">
    <mergeCell ref="A1:K1"/>
    <mergeCell ref="A3:A4"/>
    <mergeCell ref="B3:B4"/>
    <mergeCell ref="C3:C4"/>
    <mergeCell ref="D3:D4"/>
    <mergeCell ref="E3:F3"/>
    <mergeCell ref="G3:H3"/>
    <mergeCell ref="I3:J3"/>
  </mergeCells>
  <pageMargins left="0.5" right="0.19" top="0.17" bottom="0.21" header="0.17" footer="0.16"/>
  <pageSetup paperSize="9" scale="87" orientation="landscape" r:id="rId1"/>
  <headerFooter alignWithMargins="0"/>
  <ignoredErrors>
    <ignoredError sqref="A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>
      <selection activeCell="B35" sqref="B35"/>
    </sheetView>
  </sheetViews>
  <sheetFormatPr defaultRowHeight="18"/>
  <cols>
    <col min="1" max="1" width="4.125" style="1" customWidth="1"/>
    <col min="2" max="2" width="30" style="1" customWidth="1"/>
    <col min="3" max="3" width="7.375" style="1" customWidth="1"/>
    <col min="4" max="11" width="10.625" style="1" customWidth="1"/>
    <col min="12" max="256" width="9" style="1"/>
    <col min="257" max="257" width="4.125" style="1" customWidth="1"/>
    <col min="258" max="258" width="30" style="1" customWidth="1"/>
    <col min="259" max="259" width="7.375" style="1" customWidth="1"/>
    <col min="260" max="267" width="10.625" style="1" customWidth="1"/>
    <col min="268" max="512" width="9" style="1"/>
    <col min="513" max="513" width="4.125" style="1" customWidth="1"/>
    <col min="514" max="514" width="30" style="1" customWidth="1"/>
    <col min="515" max="515" width="7.375" style="1" customWidth="1"/>
    <col min="516" max="523" width="10.625" style="1" customWidth="1"/>
    <col min="524" max="768" width="9" style="1"/>
    <col min="769" max="769" width="4.125" style="1" customWidth="1"/>
    <col min="770" max="770" width="30" style="1" customWidth="1"/>
    <col min="771" max="771" width="7.375" style="1" customWidth="1"/>
    <col min="772" max="779" width="10.625" style="1" customWidth="1"/>
    <col min="780" max="1024" width="9" style="1"/>
    <col min="1025" max="1025" width="4.125" style="1" customWidth="1"/>
    <col min="1026" max="1026" width="30" style="1" customWidth="1"/>
    <col min="1027" max="1027" width="7.375" style="1" customWidth="1"/>
    <col min="1028" max="1035" width="10.625" style="1" customWidth="1"/>
    <col min="1036" max="1280" width="9" style="1"/>
    <col min="1281" max="1281" width="4.125" style="1" customWidth="1"/>
    <col min="1282" max="1282" width="30" style="1" customWidth="1"/>
    <col min="1283" max="1283" width="7.375" style="1" customWidth="1"/>
    <col min="1284" max="1291" width="10.625" style="1" customWidth="1"/>
    <col min="1292" max="1536" width="9" style="1"/>
    <col min="1537" max="1537" width="4.125" style="1" customWidth="1"/>
    <col min="1538" max="1538" width="30" style="1" customWidth="1"/>
    <col min="1539" max="1539" width="7.375" style="1" customWidth="1"/>
    <col min="1540" max="1547" width="10.625" style="1" customWidth="1"/>
    <col min="1548" max="1792" width="9" style="1"/>
    <col min="1793" max="1793" width="4.125" style="1" customWidth="1"/>
    <col min="1794" max="1794" width="30" style="1" customWidth="1"/>
    <col min="1795" max="1795" width="7.375" style="1" customWidth="1"/>
    <col min="1796" max="1803" width="10.625" style="1" customWidth="1"/>
    <col min="1804" max="2048" width="9" style="1"/>
    <col min="2049" max="2049" width="4.125" style="1" customWidth="1"/>
    <col min="2050" max="2050" width="30" style="1" customWidth="1"/>
    <col min="2051" max="2051" width="7.375" style="1" customWidth="1"/>
    <col min="2052" max="2059" width="10.625" style="1" customWidth="1"/>
    <col min="2060" max="2304" width="9" style="1"/>
    <col min="2305" max="2305" width="4.125" style="1" customWidth="1"/>
    <col min="2306" max="2306" width="30" style="1" customWidth="1"/>
    <col min="2307" max="2307" width="7.375" style="1" customWidth="1"/>
    <col min="2308" max="2315" width="10.625" style="1" customWidth="1"/>
    <col min="2316" max="2560" width="9" style="1"/>
    <col min="2561" max="2561" width="4.125" style="1" customWidth="1"/>
    <col min="2562" max="2562" width="30" style="1" customWidth="1"/>
    <col min="2563" max="2563" width="7.375" style="1" customWidth="1"/>
    <col min="2564" max="2571" width="10.625" style="1" customWidth="1"/>
    <col min="2572" max="2816" width="9" style="1"/>
    <col min="2817" max="2817" width="4.125" style="1" customWidth="1"/>
    <col min="2818" max="2818" width="30" style="1" customWidth="1"/>
    <col min="2819" max="2819" width="7.375" style="1" customWidth="1"/>
    <col min="2820" max="2827" width="10.625" style="1" customWidth="1"/>
    <col min="2828" max="3072" width="9" style="1"/>
    <col min="3073" max="3073" width="4.125" style="1" customWidth="1"/>
    <col min="3074" max="3074" width="30" style="1" customWidth="1"/>
    <col min="3075" max="3075" width="7.375" style="1" customWidth="1"/>
    <col min="3076" max="3083" width="10.625" style="1" customWidth="1"/>
    <col min="3084" max="3328" width="9" style="1"/>
    <col min="3329" max="3329" width="4.125" style="1" customWidth="1"/>
    <col min="3330" max="3330" width="30" style="1" customWidth="1"/>
    <col min="3331" max="3331" width="7.375" style="1" customWidth="1"/>
    <col min="3332" max="3339" width="10.625" style="1" customWidth="1"/>
    <col min="3340" max="3584" width="9" style="1"/>
    <col min="3585" max="3585" width="4.125" style="1" customWidth="1"/>
    <col min="3586" max="3586" width="30" style="1" customWidth="1"/>
    <col min="3587" max="3587" width="7.375" style="1" customWidth="1"/>
    <col min="3588" max="3595" width="10.625" style="1" customWidth="1"/>
    <col min="3596" max="3840" width="9" style="1"/>
    <col min="3841" max="3841" width="4.125" style="1" customWidth="1"/>
    <col min="3842" max="3842" width="30" style="1" customWidth="1"/>
    <col min="3843" max="3843" width="7.375" style="1" customWidth="1"/>
    <col min="3844" max="3851" width="10.625" style="1" customWidth="1"/>
    <col min="3852" max="4096" width="9" style="1"/>
    <col min="4097" max="4097" width="4.125" style="1" customWidth="1"/>
    <col min="4098" max="4098" width="30" style="1" customWidth="1"/>
    <col min="4099" max="4099" width="7.375" style="1" customWidth="1"/>
    <col min="4100" max="4107" width="10.625" style="1" customWidth="1"/>
    <col min="4108" max="4352" width="9" style="1"/>
    <col min="4353" max="4353" width="4.125" style="1" customWidth="1"/>
    <col min="4354" max="4354" width="30" style="1" customWidth="1"/>
    <col min="4355" max="4355" width="7.375" style="1" customWidth="1"/>
    <col min="4356" max="4363" width="10.625" style="1" customWidth="1"/>
    <col min="4364" max="4608" width="9" style="1"/>
    <col min="4609" max="4609" width="4.125" style="1" customWidth="1"/>
    <col min="4610" max="4610" width="30" style="1" customWidth="1"/>
    <col min="4611" max="4611" width="7.375" style="1" customWidth="1"/>
    <col min="4612" max="4619" width="10.625" style="1" customWidth="1"/>
    <col min="4620" max="4864" width="9" style="1"/>
    <col min="4865" max="4865" width="4.125" style="1" customWidth="1"/>
    <col min="4866" max="4866" width="30" style="1" customWidth="1"/>
    <col min="4867" max="4867" width="7.375" style="1" customWidth="1"/>
    <col min="4868" max="4875" width="10.625" style="1" customWidth="1"/>
    <col min="4876" max="5120" width="9" style="1"/>
    <col min="5121" max="5121" width="4.125" style="1" customWidth="1"/>
    <col min="5122" max="5122" width="30" style="1" customWidth="1"/>
    <col min="5123" max="5123" width="7.375" style="1" customWidth="1"/>
    <col min="5124" max="5131" width="10.625" style="1" customWidth="1"/>
    <col min="5132" max="5376" width="9" style="1"/>
    <col min="5377" max="5377" width="4.125" style="1" customWidth="1"/>
    <col min="5378" max="5378" width="30" style="1" customWidth="1"/>
    <col min="5379" max="5379" width="7.375" style="1" customWidth="1"/>
    <col min="5380" max="5387" width="10.625" style="1" customWidth="1"/>
    <col min="5388" max="5632" width="9" style="1"/>
    <col min="5633" max="5633" width="4.125" style="1" customWidth="1"/>
    <col min="5634" max="5634" width="30" style="1" customWidth="1"/>
    <col min="5635" max="5635" width="7.375" style="1" customWidth="1"/>
    <col min="5636" max="5643" width="10.625" style="1" customWidth="1"/>
    <col min="5644" max="5888" width="9" style="1"/>
    <col min="5889" max="5889" width="4.125" style="1" customWidth="1"/>
    <col min="5890" max="5890" width="30" style="1" customWidth="1"/>
    <col min="5891" max="5891" width="7.375" style="1" customWidth="1"/>
    <col min="5892" max="5899" width="10.625" style="1" customWidth="1"/>
    <col min="5900" max="6144" width="9" style="1"/>
    <col min="6145" max="6145" width="4.125" style="1" customWidth="1"/>
    <col min="6146" max="6146" width="30" style="1" customWidth="1"/>
    <col min="6147" max="6147" width="7.375" style="1" customWidth="1"/>
    <col min="6148" max="6155" width="10.625" style="1" customWidth="1"/>
    <col min="6156" max="6400" width="9" style="1"/>
    <col min="6401" max="6401" width="4.125" style="1" customWidth="1"/>
    <col min="6402" max="6402" width="30" style="1" customWidth="1"/>
    <col min="6403" max="6403" width="7.375" style="1" customWidth="1"/>
    <col min="6404" max="6411" width="10.625" style="1" customWidth="1"/>
    <col min="6412" max="6656" width="9" style="1"/>
    <col min="6657" max="6657" width="4.125" style="1" customWidth="1"/>
    <col min="6658" max="6658" width="30" style="1" customWidth="1"/>
    <col min="6659" max="6659" width="7.375" style="1" customWidth="1"/>
    <col min="6660" max="6667" width="10.625" style="1" customWidth="1"/>
    <col min="6668" max="6912" width="9" style="1"/>
    <col min="6913" max="6913" width="4.125" style="1" customWidth="1"/>
    <col min="6914" max="6914" width="30" style="1" customWidth="1"/>
    <col min="6915" max="6915" width="7.375" style="1" customWidth="1"/>
    <col min="6916" max="6923" width="10.625" style="1" customWidth="1"/>
    <col min="6924" max="7168" width="9" style="1"/>
    <col min="7169" max="7169" width="4.125" style="1" customWidth="1"/>
    <col min="7170" max="7170" width="30" style="1" customWidth="1"/>
    <col min="7171" max="7171" width="7.375" style="1" customWidth="1"/>
    <col min="7172" max="7179" width="10.625" style="1" customWidth="1"/>
    <col min="7180" max="7424" width="9" style="1"/>
    <col min="7425" max="7425" width="4.125" style="1" customWidth="1"/>
    <col min="7426" max="7426" width="30" style="1" customWidth="1"/>
    <col min="7427" max="7427" width="7.375" style="1" customWidth="1"/>
    <col min="7428" max="7435" width="10.625" style="1" customWidth="1"/>
    <col min="7436" max="7680" width="9" style="1"/>
    <col min="7681" max="7681" width="4.125" style="1" customWidth="1"/>
    <col min="7682" max="7682" width="30" style="1" customWidth="1"/>
    <col min="7683" max="7683" width="7.375" style="1" customWidth="1"/>
    <col min="7684" max="7691" width="10.625" style="1" customWidth="1"/>
    <col min="7692" max="7936" width="9" style="1"/>
    <col min="7937" max="7937" width="4.125" style="1" customWidth="1"/>
    <col min="7938" max="7938" width="30" style="1" customWidth="1"/>
    <col min="7939" max="7939" width="7.375" style="1" customWidth="1"/>
    <col min="7940" max="7947" width="10.625" style="1" customWidth="1"/>
    <col min="7948" max="8192" width="9" style="1"/>
    <col min="8193" max="8193" width="4.125" style="1" customWidth="1"/>
    <col min="8194" max="8194" width="30" style="1" customWidth="1"/>
    <col min="8195" max="8195" width="7.375" style="1" customWidth="1"/>
    <col min="8196" max="8203" width="10.625" style="1" customWidth="1"/>
    <col min="8204" max="8448" width="9" style="1"/>
    <col min="8449" max="8449" width="4.125" style="1" customWidth="1"/>
    <col min="8450" max="8450" width="30" style="1" customWidth="1"/>
    <col min="8451" max="8451" width="7.375" style="1" customWidth="1"/>
    <col min="8452" max="8459" width="10.625" style="1" customWidth="1"/>
    <col min="8460" max="8704" width="9" style="1"/>
    <col min="8705" max="8705" width="4.125" style="1" customWidth="1"/>
    <col min="8706" max="8706" width="30" style="1" customWidth="1"/>
    <col min="8707" max="8707" width="7.375" style="1" customWidth="1"/>
    <col min="8708" max="8715" width="10.625" style="1" customWidth="1"/>
    <col min="8716" max="8960" width="9" style="1"/>
    <col min="8961" max="8961" width="4.125" style="1" customWidth="1"/>
    <col min="8962" max="8962" width="30" style="1" customWidth="1"/>
    <col min="8963" max="8963" width="7.375" style="1" customWidth="1"/>
    <col min="8964" max="8971" width="10.625" style="1" customWidth="1"/>
    <col min="8972" max="9216" width="9" style="1"/>
    <col min="9217" max="9217" width="4.125" style="1" customWidth="1"/>
    <col min="9218" max="9218" width="30" style="1" customWidth="1"/>
    <col min="9219" max="9219" width="7.375" style="1" customWidth="1"/>
    <col min="9220" max="9227" width="10.625" style="1" customWidth="1"/>
    <col min="9228" max="9472" width="9" style="1"/>
    <col min="9473" max="9473" width="4.125" style="1" customWidth="1"/>
    <col min="9474" max="9474" width="30" style="1" customWidth="1"/>
    <col min="9475" max="9475" width="7.375" style="1" customWidth="1"/>
    <col min="9476" max="9483" width="10.625" style="1" customWidth="1"/>
    <col min="9484" max="9728" width="9" style="1"/>
    <col min="9729" max="9729" width="4.125" style="1" customWidth="1"/>
    <col min="9730" max="9730" width="30" style="1" customWidth="1"/>
    <col min="9731" max="9731" width="7.375" style="1" customWidth="1"/>
    <col min="9732" max="9739" width="10.625" style="1" customWidth="1"/>
    <col min="9740" max="9984" width="9" style="1"/>
    <col min="9985" max="9985" width="4.125" style="1" customWidth="1"/>
    <col min="9986" max="9986" width="30" style="1" customWidth="1"/>
    <col min="9987" max="9987" width="7.375" style="1" customWidth="1"/>
    <col min="9988" max="9995" width="10.625" style="1" customWidth="1"/>
    <col min="9996" max="10240" width="9" style="1"/>
    <col min="10241" max="10241" width="4.125" style="1" customWidth="1"/>
    <col min="10242" max="10242" width="30" style="1" customWidth="1"/>
    <col min="10243" max="10243" width="7.375" style="1" customWidth="1"/>
    <col min="10244" max="10251" width="10.625" style="1" customWidth="1"/>
    <col min="10252" max="10496" width="9" style="1"/>
    <col min="10497" max="10497" width="4.125" style="1" customWidth="1"/>
    <col min="10498" max="10498" width="30" style="1" customWidth="1"/>
    <col min="10499" max="10499" width="7.375" style="1" customWidth="1"/>
    <col min="10500" max="10507" width="10.625" style="1" customWidth="1"/>
    <col min="10508" max="10752" width="9" style="1"/>
    <col min="10753" max="10753" width="4.125" style="1" customWidth="1"/>
    <col min="10754" max="10754" width="30" style="1" customWidth="1"/>
    <col min="10755" max="10755" width="7.375" style="1" customWidth="1"/>
    <col min="10756" max="10763" width="10.625" style="1" customWidth="1"/>
    <col min="10764" max="11008" width="9" style="1"/>
    <col min="11009" max="11009" width="4.125" style="1" customWidth="1"/>
    <col min="11010" max="11010" width="30" style="1" customWidth="1"/>
    <col min="11011" max="11011" width="7.375" style="1" customWidth="1"/>
    <col min="11012" max="11019" width="10.625" style="1" customWidth="1"/>
    <col min="11020" max="11264" width="9" style="1"/>
    <col min="11265" max="11265" width="4.125" style="1" customWidth="1"/>
    <col min="11266" max="11266" width="30" style="1" customWidth="1"/>
    <col min="11267" max="11267" width="7.375" style="1" customWidth="1"/>
    <col min="11268" max="11275" width="10.625" style="1" customWidth="1"/>
    <col min="11276" max="11520" width="9" style="1"/>
    <col min="11521" max="11521" width="4.125" style="1" customWidth="1"/>
    <col min="11522" max="11522" width="30" style="1" customWidth="1"/>
    <col min="11523" max="11523" width="7.375" style="1" customWidth="1"/>
    <col min="11524" max="11531" width="10.625" style="1" customWidth="1"/>
    <col min="11532" max="11776" width="9" style="1"/>
    <col min="11777" max="11777" width="4.125" style="1" customWidth="1"/>
    <col min="11778" max="11778" width="30" style="1" customWidth="1"/>
    <col min="11779" max="11779" width="7.375" style="1" customWidth="1"/>
    <col min="11780" max="11787" width="10.625" style="1" customWidth="1"/>
    <col min="11788" max="12032" width="9" style="1"/>
    <col min="12033" max="12033" width="4.125" style="1" customWidth="1"/>
    <col min="12034" max="12034" width="30" style="1" customWidth="1"/>
    <col min="12035" max="12035" width="7.375" style="1" customWidth="1"/>
    <col min="12036" max="12043" width="10.625" style="1" customWidth="1"/>
    <col min="12044" max="12288" width="9" style="1"/>
    <col min="12289" max="12289" width="4.125" style="1" customWidth="1"/>
    <col min="12290" max="12290" width="30" style="1" customWidth="1"/>
    <col min="12291" max="12291" width="7.375" style="1" customWidth="1"/>
    <col min="12292" max="12299" width="10.625" style="1" customWidth="1"/>
    <col min="12300" max="12544" width="9" style="1"/>
    <col min="12545" max="12545" width="4.125" style="1" customWidth="1"/>
    <col min="12546" max="12546" width="30" style="1" customWidth="1"/>
    <col min="12547" max="12547" width="7.375" style="1" customWidth="1"/>
    <col min="12548" max="12555" width="10.625" style="1" customWidth="1"/>
    <col min="12556" max="12800" width="9" style="1"/>
    <col min="12801" max="12801" width="4.125" style="1" customWidth="1"/>
    <col min="12802" max="12802" width="30" style="1" customWidth="1"/>
    <col min="12803" max="12803" width="7.375" style="1" customWidth="1"/>
    <col min="12804" max="12811" width="10.625" style="1" customWidth="1"/>
    <col min="12812" max="13056" width="9" style="1"/>
    <col min="13057" max="13057" width="4.125" style="1" customWidth="1"/>
    <col min="13058" max="13058" width="30" style="1" customWidth="1"/>
    <col min="13059" max="13059" width="7.375" style="1" customWidth="1"/>
    <col min="13060" max="13067" width="10.625" style="1" customWidth="1"/>
    <col min="13068" max="13312" width="9" style="1"/>
    <col min="13313" max="13313" width="4.125" style="1" customWidth="1"/>
    <col min="13314" max="13314" width="30" style="1" customWidth="1"/>
    <col min="13315" max="13315" width="7.375" style="1" customWidth="1"/>
    <col min="13316" max="13323" width="10.625" style="1" customWidth="1"/>
    <col min="13324" max="13568" width="9" style="1"/>
    <col min="13569" max="13569" width="4.125" style="1" customWidth="1"/>
    <col min="13570" max="13570" width="30" style="1" customWidth="1"/>
    <col min="13571" max="13571" width="7.375" style="1" customWidth="1"/>
    <col min="13572" max="13579" width="10.625" style="1" customWidth="1"/>
    <col min="13580" max="13824" width="9" style="1"/>
    <col min="13825" max="13825" width="4.125" style="1" customWidth="1"/>
    <col min="13826" max="13826" width="30" style="1" customWidth="1"/>
    <col min="13827" max="13827" width="7.375" style="1" customWidth="1"/>
    <col min="13828" max="13835" width="10.625" style="1" customWidth="1"/>
    <col min="13836" max="14080" width="9" style="1"/>
    <col min="14081" max="14081" width="4.125" style="1" customWidth="1"/>
    <col min="14082" max="14082" width="30" style="1" customWidth="1"/>
    <col min="14083" max="14083" width="7.375" style="1" customWidth="1"/>
    <col min="14084" max="14091" width="10.625" style="1" customWidth="1"/>
    <col min="14092" max="14336" width="9" style="1"/>
    <col min="14337" max="14337" width="4.125" style="1" customWidth="1"/>
    <col min="14338" max="14338" width="30" style="1" customWidth="1"/>
    <col min="14339" max="14339" width="7.375" style="1" customWidth="1"/>
    <col min="14340" max="14347" width="10.625" style="1" customWidth="1"/>
    <col min="14348" max="14592" width="9" style="1"/>
    <col min="14593" max="14593" width="4.125" style="1" customWidth="1"/>
    <col min="14594" max="14594" width="30" style="1" customWidth="1"/>
    <col min="14595" max="14595" width="7.375" style="1" customWidth="1"/>
    <col min="14596" max="14603" width="10.625" style="1" customWidth="1"/>
    <col min="14604" max="14848" width="9" style="1"/>
    <col min="14849" max="14849" width="4.125" style="1" customWidth="1"/>
    <col min="14850" max="14850" width="30" style="1" customWidth="1"/>
    <col min="14851" max="14851" width="7.375" style="1" customWidth="1"/>
    <col min="14852" max="14859" width="10.625" style="1" customWidth="1"/>
    <col min="14860" max="15104" width="9" style="1"/>
    <col min="15105" max="15105" width="4.125" style="1" customWidth="1"/>
    <col min="15106" max="15106" width="30" style="1" customWidth="1"/>
    <col min="15107" max="15107" width="7.375" style="1" customWidth="1"/>
    <col min="15108" max="15115" width="10.625" style="1" customWidth="1"/>
    <col min="15116" max="15360" width="9" style="1"/>
    <col min="15361" max="15361" width="4.125" style="1" customWidth="1"/>
    <col min="15362" max="15362" width="30" style="1" customWidth="1"/>
    <col min="15363" max="15363" width="7.375" style="1" customWidth="1"/>
    <col min="15364" max="15371" width="10.625" style="1" customWidth="1"/>
    <col min="15372" max="15616" width="9" style="1"/>
    <col min="15617" max="15617" width="4.125" style="1" customWidth="1"/>
    <col min="15618" max="15618" width="30" style="1" customWidth="1"/>
    <col min="15619" max="15619" width="7.375" style="1" customWidth="1"/>
    <col min="15620" max="15627" width="10.625" style="1" customWidth="1"/>
    <col min="15628" max="15872" width="9" style="1"/>
    <col min="15873" max="15873" width="4.125" style="1" customWidth="1"/>
    <col min="15874" max="15874" width="30" style="1" customWidth="1"/>
    <col min="15875" max="15875" width="7.375" style="1" customWidth="1"/>
    <col min="15876" max="15883" width="10.625" style="1" customWidth="1"/>
    <col min="15884" max="16128" width="9" style="1"/>
    <col min="16129" max="16129" width="4.125" style="1" customWidth="1"/>
    <col min="16130" max="16130" width="30" style="1" customWidth="1"/>
    <col min="16131" max="16131" width="7.375" style="1" customWidth="1"/>
    <col min="16132" max="16139" width="10.625" style="1" customWidth="1"/>
    <col min="16140" max="16384" width="9" style="1"/>
  </cols>
  <sheetData>
    <row r="1" spans="1:14" s="8" customFormat="1" ht="42.75" customHeight="1">
      <c r="A1" s="211" t="s">
        <v>71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4" s="8" customFormat="1" ht="12.7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4" s="8" customFormat="1" ht="18" customHeight="1">
      <c r="A3" s="212" t="s">
        <v>5</v>
      </c>
      <c r="B3" s="214" t="s">
        <v>6</v>
      </c>
      <c r="C3" s="214" t="s">
        <v>7</v>
      </c>
      <c r="D3" s="214" t="s">
        <v>8</v>
      </c>
      <c r="E3" s="216" t="s">
        <v>9</v>
      </c>
      <c r="F3" s="216"/>
      <c r="G3" s="216" t="s">
        <v>10</v>
      </c>
      <c r="H3" s="216"/>
      <c r="I3" s="214" t="s">
        <v>11</v>
      </c>
      <c r="J3" s="214"/>
      <c r="K3" s="10" t="s">
        <v>12</v>
      </c>
    </row>
    <row r="4" spans="1:14" s="8" customFormat="1" ht="39.75" customHeight="1" thickBot="1">
      <c r="A4" s="213"/>
      <c r="B4" s="215"/>
      <c r="C4" s="215"/>
      <c r="D4" s="215"/>
      <c r="E4" s="11" t="s">
        <v>13</v>
      </c>
      <c r="F4" s="12" t="s">
        <v>4</v>
      </c>
      <c r="G4" s="11" t="s">
        <v>13</v>
      </c>
      <c r="H4" s="12" t="s">
        <v>4</v>
      </c>
      <c r="I4" s="11" t="s">
        <v>13</v>
      </c>
      <c r="J4" s="12" t="s">
        <v>14</v>
      </c>
      <c r="K4" s="13" t="s">
        <v>15</v>
      </c>
    </row>
    <row r="5" spans="1:14" s="8" customFormat="1">
      <c r="A5" s="14">
        <v>1</v>
      </c>
      <c r="B5" s="15">
        <v>2</v>
      </c>
      <c r="C5" s="15">
        <v>3</v>
      </c>
      <c r="D5" s="15">
        <v>4</v>
      </c>
      <c r="E5" s="16">
        <v>5</v>
      </c>
      <c r="F5" s="17">
        <v>6</v>
      </c>
      <c r="G5" s="16">
        <v>7</v>
      </c>
      <c r="H5" s="17">
        <v>8</v>
      </c>
      <c r="I5" s="16">
        <v>9</v>
      </c>
      <c r="J5" s="17">
        <v>10</v>
      </c>
      <c r="K5" s="18">
        <v>11</v>
      </c>
    </row>
    <row r="6" spans="1:14" s="25" customFormat="1" ht="54">
      <c r="A6" s="37" t="s">
        <v>72</v>
      </c>
      <c r="B6" s="38" t="s">
        <v>73</v>
      </c>
      <c r="C6" s="21" t="s">
        <v>58</v>
      </c>
      <c r="D6" s="26">
        <v>20</v>
      </c>
      <c r="E6" s="21"/>
      <c r="F6" s="22"/>
      <c r="G6" s="21"/>
      <c r="H6" s="22"/>
      <c r="I6" s="21"/>
      <c r="J6" s="22"/>
      <c r="K6" s="23"/>
    </row>
    <row r="7" spans="1:14" s="25" customFormat="1" ht="76.5" customHeight="1">
      <c r="A7" s="19">
        <v>2</v>
      </c>
      <c r="B7" s="20" t="s">
        <v>74</v>
      </c>
      <c r="C7" s="21" t="s">
        <v>51</v>
      </c>
      <c r="D7" s="22">
        <v>566.1</v>
      </c>
      <c r="E7" s="21"/>
      <c r="F7" s="22"/>
      <c r="G7" s="21"/>
      <c r="H7" s="22"/>
      <c r="I7" s="21"/>
      <c r="J7" s="22"/>
      <c r="K7" s="23"/>
      <c r="L7" s="24"/>
      <c r="M7" s="24"/>
      <c r="N7" s="24"/>
    </row>
    <row r="8" spans="1:14" s="25" customFormat="1" ht="53.25" customHeight="1">
      <c r="A8" s="19">
        <v>3</v>
      </c>
      <c r="B8" s="20" t="s">
        <v>46</v>
      </c>
      <c r="C8" s="21" t="s">
        <v>51</v>
      </c>
      <c r="D8" s="22">
        <v>358</v>
      </c>
      <c r="E8" s="21"/>
      <c r="F8" s="22"/>
      <c r="G8" s="21"/>
      <c r="H8" s="22"/>
      <c r="I8" s="21"/>
      <c r="J8" s="22"/>
      <c r="K8" s="23"/>
    </row>
    <row r="9" spans="1:14" s="25" customFormat="1" ht="39.75" customHeight="1">
      <c r="A9" s="19">
        <v>4</v>
      </c>
      <c r="B9" s="20" t="s">
        <v>47</v>
      </c>
      <c r="C9" s="21" t="s">
        <v>19</v>
      </c>
      <c r="D9" s="26">
        <v>1848.2</v>
      </c>
      <c r="E9" s="22"/>
      <c r="F9" s="22"/>
      <c r="G9" s="21"/>
      <c r="H9" s="22"/>
      <c r="I9" s="21"/>
      <c r="J9" s="22"/>
      <c r="K9" s="23"/>
      <c r="L9" s="24"/>
      <c r="M9" s="67"/>
    </row>
    <row r="10" spans="1:14" s="25" customFormat="1" ht="76.5" customHeight="1">
      <c r="A10" s="68">
        <v>5</v>
      </c>
      <c r="B10" s="69" t="s">
        <v>75</v>
      </c>
      <c r="C10" s="43" t="s">
        <v>51</v>
      </c>
      <c r="D10" s="70">
        <v>269</v>
      </c>
      <c r="E10" s="43"/>
      <c r="F10" s="44"/>
      <c r="G10" s="43"/>
      <c r="H10" s="44"/>
      <c r="I10" s="43"/>
      <c r="J10" s="44"/>
      <c r="K10" s="71"/>
      <c r="L10" s="24"/>
      <c r="M10" s="24"/>
      <c r="N10" s="24"/>
    </row>
    <row r="11" spans="1:14" s="25" customFormat="1" ht="67.5" customHeight="1">
      <c r="A11" s="27">
        <v>6</v>
      </c>
      <c r="B11" s="28" t="s">
        <v>76</v>
      </c>
      <c r="C11" s="29" t="s">
        <v>51</v>
      </c>
      <c r="D11" s="72">
        <v>269</v>
      </c>
      <c r="E11" s="29"/>
      <c r="F11" s="30"/>
      <c r="G11" s="29"/>
      <c r="H11" s="30"/>
      <c r="I11" s="29"/>
      <c r="J11" s="30"/>
      <c r="K11" s="31"/>
      <c r="L11" s="24"/>
      <c r="M11" s="67"/>
      <c r="N11" s="24"/>
    </row>
    <row r="12" spans="1:14" s="8" customFormat="1" ht="42" customHeight="1">
      <c r="A12" s="27">
        <v>7</v>
      </c>
      <c r="B12" s="28" t="s">
        <v>48</v>
      </c>
      <c r="C12" s="29" t="s">
        <v>17</v>
      </c>
      <c r="D12" s="72">
        <v>219</v>
      </c>
      <c r="E12" s="29"/>
      <c r="F12" s="30"/>
      <c r="G12" s="29"/>
      <c r="H12" s="30"/>
      <c r="I12" s="29"/>
      <c r="J12" s="30"/>
      <c r="K12" s="31"/>
      <c r="M12" s="32"/>
    </row>
    <row r="13" spans="1:14" s="8" customFormat="1" ht="56.25" customHeight="1">
      <c r="A13" s="27">
        <v>8</v>
      </c>
      <c r="B13" s="28" t="s">
        <v>50</v>
      </c>
      <c r="C13" s="29" t="s">
        <v>51</v>
      </c>
      <c r="D13" s="72">
        <v>573</v>
      </c>
      <c r="E13" s="29"/>
      <c r="F13" s="30"/>
      <c r="G13" s="29"/>
      <c r="H13" s="30"/>
      <c r="I13" s="29"/>
      <c r="J13" s="30"/>
      <c r="K13" s="31"/>
      <c r="M13" s="32"/>
    </row>
    <row r="14" spans="1:14" s="25" customFormat="1" ht="42.75" customHeight="1">
      <c r="A14" s="37" t="s">
        <v>77</v>
      </c>
      <c r="B14" s="38" t="s">
        <v>78</v>
      </c>
      <c r="C14" s="21" t="s">
        <v>79</v>
      </c>
      <c r="D14" s="26">
        <v>1448.2</v>
      </c>
      <c r="E14" s="21"/>
      <c r="F14" s="22"/>
      <c r="G14" s="21"/>
      <c r="H14" s="22"/>
      <c r="I14" s="21"/>
      <c r="J14" s="22"/>
      <c r="K14" s="23"/>
    </row>
    <row r="15" spans="1:14" s="8" customFormat="1" ht="36" customHeight="1">
      <c r="A15" s="33">
        <v>10</v>
      </c>
      <c r="B15" s="34" t="s">
        <v>49</v>
      </c>
      <c r="C15" s="35" t="s">
        <v>51</v>
      </c>
      <c r="D15" s="73">
        <v>5</v>
      </c>
      <c r="E15" s="29"/>
      <c r="F15" s="30"/>
      <c r="G15" s="29"/>
      <c r="H15" s="30"/>
      <c r="I15" s="29"/>
      <c r="J15" s="30"/>
      <c r="K15" s="31"/>
    </row>
    <row r="16" spans="1:14" s="25" customFormat="1" ht="54" customHeight="1">
      <c r="A16" s="19">
        <v>11</v>
      </c>
      <c r="B16" s="38" t="s">
        <v>80</v>
      </c>
      <c r="C16" s="21" t="s">
        <v>54</v>
      </c>
      <c r="D16" s="42">
        <v>1</v>
      </c>
      <c r="E16" s="21"/>
      <c r="F16" s="22"/>
      <c r="G16" s="21"/>
      <c r="H16" s="22"/>
      <c r="I16" s="21"/>
      <c r="J16" s="22"/>
      <c r="K16" s="23"/>
    </row>
    <row r="17" spans="1:16" s="25" customFormat="1" ht="54" customHeight="1">
      <c r="A17" s="19">
        <v>12</v>
      </c>
      <c r="B17" s="38" t="s">
        <v>81</v>
      </c>
      <c r="C17" s="21" t="s">
        <v>54</v>
      </c>
      <c r="D17" s="50">
        <v>1</v>
      </c>
      <c r="E17" s="21"/>
      <c r="F17" s="22"/>
      <c r="G17" s="21"/>
      <c r="H17" s="22"/>
      <c r="I17" s="21"/>
      <c r="J17" s="22"/>
      <c r="K17" s="23"/>
    </row>
    <row r="18" spans="1:16" s="25" customFormat="1" ht="47.25" customHeight="1">
      <c r="A18" s="19">
        <v>13</v>
      </c>
      <c r="B18" s="38" t="s">
        <v>82</v>
      </c>
      <c r="C18" s="21" t="s">
        <v>58</v>
      </c>
      <c r="D18" s="26">
        <v>35</v>
      </c>
      <c r="E18" s="21"/>
      <c r="F18" s="22"/>
      <c r="G18" s="21"/>
      <c r="H18" s="22"/>
      <c r="I18" s="21"/>
      <c r="J18" s="22"/>
      <c r="K18" s="23"/>
    </row>
    <row r="19" spans="1:16" s="25" customFormat="1" ht="33" customHeight="1">
      <c r="A19" s="19">
        <v>14</v>
      </c>
      <c r="B19" s="38" t="s">
        <v>83</v>
      </c>
      <c r="C19" s="21" t="s">
        <v>54</v>
      </c>
      <c r="D19" s="26">
        <v>3</v>
      </c>
      <c r="E19" s="21"/>
      <c r="F19" s="22"/>
      <c r="G19" s="21"/>
      <c r="H19" s="22"/>
      <c r="I19" s="21"/>
      <c r="J19" s="22"/>
      <c r="K19" s="23"/>
    </row>
    <row r="20" spans="1:16" s="25" customFormat="1" ht="36">
      <c r="A20" s="19">
        <v>15</v>
      </c>
      <c r="B20" s="38" t="s">
        <v>84</v>
      </c>
      <c r="C20" s="21" t="s">
        <v>54</v>
      </c>
      <c r="D20" s="26">
        <v>3</v>
      </c>
      <c r="E20" s="21"/>
      <c r="F20" s="22"/>
      <c r="G20" s="21"/>
      <c r="H20" s="22"/>
      <c r="I20" s="21"/>
      <c r="J20" s="22"/>
      <c r="K20" s="23"/>
    </row>
    <row r="21" spans="1:16" s="25" customFormat="1" ht="126">
      <c r="A21" s="39">
        <v>16</v>
      </c>
      <c r="B21" s="40" t="s">
        <v>225</v>
      </c>
      <c r="C21" s="41" t="s">
        <v>54</v>
      </c>
      <c r="D21" s="42">
        <v>1</v>
      </c>
      <c r="E21" s="43"/>
      <c r="F21" s="44"/>
      <c r="G21" s="43"/>
      <c r="H21" s="44"/>
      <c r="I21" s="43"/>
      <c r="J21" s="44"/>
      <c r="K21" s="45"/>
      <c r="M21" s="46"/>
      <c r="N21" s="46"/>
      <c r="P21" s="47"/>
    </row>
    <row r="22" spans="1:16" s="25" customFormat="1" ht="126">
      <c r="A22" s="39">
        <v>17</v>
      </c>
      <c r="B22" s="40" t="s">
        <v>226</v>
      </c>
      <c r="C22" s="41" t="s">
        <v>54</v>
      </c>
      <c r="D22" s="52">
        <v>1</v>
      </c>
      <c r="E22" s="43"/>
      <c r="F22" s="44"/>
      <c r="G22" s="43"/>
      <c r="H22" s="44"/>
      <c r="I22" s="43"/>
      <c r="J22" s="44"/>
      <c r="K22" s="45"/>
      <c r="M22" s="46"/>
      <c r="N22" s="46"/>
      <c r="P22" s="47"/>
    </row>
    <row r="23" spans="1:16" s="25" customFormat="1" ht="126">
      <c r="A23" s="48">
        <v>18</v>
      </c>
      <c r="B23" s="38" t="s">
        <v>85</v>
      </c>
      <c r="C23" s="49" t="s">
        <v>54</v>
      </c>
      <c r="D23" s="74">
        <v>1</v>
      </c>
      <c r="E23" s="21"/>
      <c r="F23" s="22"/>
      <c r="G23" s="21"/>
      <c r="H23" s="22"/>
      <c r="I23" s="21"/>
      <c r="J23" s="22"/>
      <c r="K23" s="23"/>
      <c r="M23" s="46"/>
      <c r="N23" s="46"/>
      <c r="P23" s="47"/>
    </row>
    <row r="24" spans="1:16" s="25" customFormat="1" ht="126">
      <c r="A24" s="48">
        <v>19</v>
      </c>
      <c r="B24" s="38" t="s">
        <v>227</v>
      </c>
      <c r="C24" s="49" t="s">
        <v>51</v>
      </c>
      <c r="D24" s="74">
        <v>2.6112975</v>
      </c>
      <c r="E24" s="21"/>
      <c r="F24" s="22"/>
      <c r="G24" s="21"/>
      <c r="H24" s="22"/>
      <c r="I24" s="21"/>
      <c r="J24" s="22"/>
      <c r="K24" s="23"/>
      <c r="M24" s="46"/>
      <c r="N24" s="46"/>
      <c r="P24" s="47"/>
    </row>
    <row r="25" spans="1:16" s="25" customFormat="1" ht="126">
      <c r="A25" s="48">
        <v>20</v>
      </c>
      <c r="B25" s="38" t="s">
        <v>228</v>
      </c>
      <c r="C25" s="49" t="s">
        <v>54</v>
      </c>
      <c r="D25" s="74">
        <v>1</v>
      </c>
      <c r="E25" s="21"/>
      <c r="F25" s="22"/>
      <c r="G25" s="21"/>
      <c r="H25" s="22"/>
      <c r="I25" s="21"/>
      <c r="J25" s="22"/>
      <c r="K25" s="23"/>
      <c r="M25" s="46"/>
      <c r="N25" s="46"/>
      <c r="P25" s="47"/>
    </row>
    <row r="26" spans="1:16" s="25" customFormat="1" ht="39" customHeight="1">
      <c r="A26" s="19">
        <v>21</v>
      </c>
      <c r="B26" s="20" t="s">
        <v>55</v>
      </c>
      <c r="C26" s="21" t="s">
        <v>51</v>
      </c>
      <c r="D26" s="26">
        <v>11.1</v>
      </c>
      <c r="E26" s="21"/>
      <c r="F26" s="22"/>
      <c r="G26" s="21"/>
      <c r="H26" s="22"/>
      <c r="I26" s="21"/>
      <c r="J26" s="22"/>
      <c r="K26" s="23"/>
    </row>
    <row r="27" spans="1:16" s="25" customFormat="1" ht="54.75" customHeight="1">
      <c r="A27" s="19">
        <v>22</v>
      </c>
      <c r="B27" s="38" t="s">
        <v>56</v>
      </c>
      <c r="C27" s="21" t="s">
        <v>79</v>
      </c>
      <c r="D27" s="50">
        <v>120</v>
      </c>
      <c r="E27" s="21"/>
      <c r="F27" s="22"/>
      <c r="G27" s="21"/>
      <c r="H27" s="22"/>
      <c r="I27" s="21"/>
      <c r="J27" s="22"/>
      <c r="K27" s="23"/>
    </row>
    <row r="28" spans="1:16" s="25" customFormat="1" ht="54.75" customHeight="1">
      <c r="A28" s="19">
        <v>23</v>
      </c>
      <c r="B28" s="38" t="s">
        <v>57</v>
      </c>
      <c r="C28" s="21" t="s">
        <v>25</v>
      </c>
      <c r="D28" s="52">
        <v>1</v>
      </c>
      <c r="E28" s="21"/>
      <c r="F28" s="22"/>
      <c r="G28" s="21"/>
      <c r="H28" s="22"/>
      <c r="I28" s="21"/>
      <c r="J28" s="22"/>
      <c r="K28" s="23"/>
    </row>
    <row r="29" spans="1:16" s="25" customFormat="1" ht="100.5" customHeight="1">
      <c r="A29" s="19">
        <v>24</v>
      </c>
      <c r="B29" s="38" t="s">
        <v>229</v>
      </c>
      <c r="C29" s="21" t="s">
        <v>58</v>
      </c>
      <c r="D29" s="26">
        <v>180</v>
      </c>
      <c r="E29" s="21"/>
      <c r="F29" s="22"/>
      <c r="G29" s="21"/>
      <c r="H29" s="22"/>
      <c r="I29" s="21"/>
      <c r="J29" s="22"/>
      <c r="K29" s="23"/>
    </row>
    <row r="30" spans="1:16" s="53" customFormat="1" ht="64.5" customHeight="1">
      <c r="A30" s="19">
        <v>25</v>
      </c>
      <c r="B30" s="38" t="s">
        <v>86</v>
      </c>
      <c r="C30" s="21" t="s">
        <v>29</v>
      </c>
      <c r="D30" s="50">
        <v>1</v>
      </c>
      <c r="E30" s="21"/>
      <c r="F30" s="22"/>
      <c r="G30" s="21"/>
      <c r="H30" s="22"/>
      <c r="I30" s="21"/>
      <c r="J30" s="22"/>
      <c r="K30" s="23"/>
    </row>
    <row r="31" spans="1:16" s="53" customFormat="1" ht="60.75" customHeight="1">
      <c r="A31" s="19">
        <v>26</v>
      </c>
      <c r="B31" s="38" t="s">
        <v>87</v>
      </c>
      <c r="C31" s="21" t="s">
        <v>29</v>
      </c>
      <c r="D31" s="50">
        <v>1</v>
      </c>
      <c r="E31" s="21"/>
      <c r="F31" s="22"/>
      <c r="G31" s="21"/>
      <c r="H31" s="22"/>
      <c r="I31" s="21"/>
      <c r="J31" s="22"/>
      <c r="K31" s="23"/>
    </row>
    <row r="32" spans="1:16" s="53" customFormat="1" ht="57" customHeight="1">
      <c r="A32" s="19">
        <v>27</v>
      </c>
      <c r="B32" s="38" t="s">
        <v>88</v>
      </c>
      <c r="C32" s="21" t="s">
        <v>29</v>
      </c>
      <c r="D32" s="50">
        <v>2</v>
      </c>
      <c r="E32" s="21"/>
      <c r="F32" s="22"/>
      <c r="G32" s="21"/>
      <c r="H32" s="22"/>
      <c r="I32" s="21"/>
      <c r="J32" s="22"/>
      <c r="K32" s="23"/>
    </row>
    <row r="33" spans="1:11" s="25" customFormat="1" ht="38.25" customHeight="1">
      <c r="A33" s="19">
        <v>28</v>
      </c>
      <c r="B33" s="38" t="s">
        <v>31</v>
      </c>
      <c r="C33" s="21" t="s">
        <v>58</v>
      </c>
      <c r="D33" s="26">
        <v>20</v>
      </c>
      <c r="E33" s="21"/>
      <c r="F33" s="22"/>
      <c r="G33" s="21"/>
      <c r="H33" s="22"/>
      <c r="I33" s="21"/>
      <c r="J33" s="22"/>
      <c r="K33" s="23"/>
    </row>
    <row r="34" spans="1:11" s="53" customFormat="1" ht="99.75" customHeight="1">
      <c r="A34" s="19">
        <v>29</v>
      </c>
      <c r="B34" s="38" t="s">
        <v>89</v>
      </c>
      <c r="C34" s="21" t="s">
        <v>19</v>
      </c>
      <c r="D34" s="51">
        <v>1.4</v>
      </c>
      <c r="E34" s="21"/>
      <c r="F34" s="22"/>
      <c r="G34" s="21"/>
      <c r="H34" s="22"/>
      <c r="I34" s="21"/>
      <c r="J34" s="22"/>
      <c r="K34" s="23"/>
    </row>
    <row r="35" spans="1:11" s="53" customFormat="1" ht="125.25" customHeight="1" thickBot="1">
      <c r="A35" s="19">
        <v>30</v>
      </c>
      <c r="B35" s="38" t="s">
        <v>90</v>
      </c>
      <c r="C35" s="21" t="s">
        <v>19</v>
      </c>
      <c r="D35" s="51">
        <v>5.8175865</v>
      </c>
      <c r="E35" s="21"/>
      <c r="F35" s="22"/>
      <c r="G35" s="21"/>
      <c r="H35" s="22"/>
      <c r="I35" s="21"/>
      <c r="J35" s="22"/>
      <c r="K35" s="23"/>
    </row>
    <row r="36" spans="1:11" s="61" customFormat="1" ht="27.75" customHeight="1" thickBot="1">
      <c r="A36" s="55"/>
      <c r="B36" s="56" t="s">
        <v>68</v>
      </c>
      <c r="C36" s="57"/>
      <c r="D36" s="58"/>
      <c r="E36" s="59"/>
      <c r="F36" s="59"/>
      <c r="G36" s="59"/>
      <c r="H36" s="59"/>
      <c r="I36" s="59"/>
      <c r="J36" s="59"/>
      <c r="K36" s="60"/>
    </row>
    <row r="37" spans="1:11" s="61" customFormat="1" ht="27.75" customHeight="1" thickBot="1">
      <c r="A37" s="62"/>
      <c r="B37" s="63" t="s">
        <v>69</v>
      </c>
      <c r="C37" s="29" t="s">
        <v>70</v>
      </c>
      <c r="D37" s="64"/>
      <c r="E37" s="65"/>
      <c r="F37" s="65"/>
      <c r="G37" s="65"/>
      <c r="H37" s="65"/>
      <c r="I37" s="65"/>
      <c r="J37" s="65"/>
      <c r="K37" s="66"/>
    </row>
    <row r="38" spans="1:11" s="61" customFormat="1" ht="18.75" thickBot="1">
      <c r="A38" s="55"/>
      <c r="B38" s="56" t="s">
        <v>34</v>
      </c>
      <c r="C38" s="57"/>
      <c r="D38" s="58"/>
      <c r="E38" s="59"/>
      <c r="F38" s="59"/>
      <c r="G38" s="59"/>
      <c r="H38" s="59"/>
      <c r="I38" s="59"/>
      <c r="J38" s="59"/>
      <c r="K38" s="60"/>
    </row>
  </sheetData>
  <mergeCells count="8">
    <mergeCell ref="A1:K1"/>
    <mergeCell ref="A3:A4"/>
    <mergeCell ref="B3:B4"/>
    <mergeCell ref="C3:C4"/>
    <mergeCell ref="D3:D4"/>
    <mergeCell ref="E3:F3"/>
    <mergeCell ref="G3:H3"/>
    <mergeCell ref="I3:J3"/>
  </mergeCells>
  <pageMargins left="0.5" right="0.19" top="0.17" bottom="0.21" header="0.17" footer="0.16"/>
  <pageSetup paperSize="9" scale="87" orientation="landscape" r:id="rId1"/>
  <headerFooter alignWithMargins="0"/>
  <ignoredErrors>
    <ignoredError sqref="A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Normal="100" workbookViewId="0">
      <selection activeCell="B58" sqref="B58"/>
    </sheetView>
  </sheetViews>
  <sheetFormatPr defaultRowHeight="18"/>
  <cols>
    <col min="1" max="1" width="4.125" style="1" customWidth="1"/>
    <col min="2" max="2" width="30" style="1" customWidth="1"/>
    <col min="3" max="3" width="7.375" style="1" customWidth="1"/>
    <col min="4" max="11" width="10.625" style="1" customWidth="1"/>
    <col min="12" max="256" width="9" style="1"/>
    <col min="257" max="257" width="4.125" style="1" customWidth="1"/>
    <col min="258" max="258" width="30" style="1" customWidth="1"/>
    <col min="259" max="259" width="7.375" style="1" customWidth="1"/>
    <col min="260" max="267" width="10.625" style="1" customWidth="1"/>
    <col min="268" max="512" width="9" style="1"/>
    <col min="513" max="513" width="4.125" style="1" customWidth="1"/>
    <col min="514" max="514" width="30" style="1" customWidth="1"/>
    <col min="515" max="515" width="7.375" style="1" customWidth="1"/>
    <col min="516" max="523" width="10.625" style="1" customWidth="1"/>
    <col min="524" max="768" width="9" style="1"/>
    <col min="769" max="769" width="4.125" style="1" customWidth="1"/>
    <col min="770" max="770" width="30" style="1" customWidth="1"/>
    <col min="771" max="771" width="7.375" style="1" customWidth="1"/>
    <col min="772" max="779" width="10.625" style="1" customWidth="1"/>
    <col min="780" max="1024" width="9" style="1"/>
    <col min="1025" max="1025" width="4.125" style="1" customWidth="1"/>
    <col min="1026" max="1026" width="30" style="1" customWidth="1"/>
    <col min="1027" max="1027" width="7.375" style="1" customWidth="1"/>
    <col min="1028" max="1035" width="10.625" style="1" customWidth="1"/>
    <col min="1036" max="1280" width="9" style="1"/>
    <col min="1281" max="1281" width="4.125" style="1" customWidth="1"/>
    <col min="1282" max="1282" width="30" style="1" customWidth="1"/>
    <col min="1283" max="1283" width="7.375" style="1" customWidth="1"/>
    <col min="1284" max="1291" width="10.625" style="1" customWidth="1"/>
    <col min="1292" max="1536" width="9" style="1"/>
    <col min="1537" max="1537" width="4.125" style="1" customWidth="1"/>
    <col min="1538" max="1538" width="30" style="1" customWidth="1"/>
    <col min="1539" max="1539" width="7.375" style="1" customWidth="1"/>
    <col min="1540" max="1547" width="10.625" style="1" customWidth="1"/>
    <col min="1548" max="1792" width="9" style="1"/>
    <col min="1793" max="1793" width="4.125" style="1" customWidth="1"/>
    <col min="1794" max="1794" width="30" style="1" customWidth="1"/>
    <col min="1795" max="1795" width="7.375" style="1" customWidth="1"/>
    <col min="1796" max="1803" width="10.625" style="1" customWidth="1"/>
    <col min="1804" max="2048" width="9" style="1"/>
    <col min="2049" max="2049" width="4.125" style="1" customWidth="1"/>
    <col min="2050" max="2050" width="30" style="1" customWidth="1"/>
    <col min="2051" max="2051" width="7.375" style="1" customWidth="1"/>
    <col min="2052" max="2059" width="10.625" style="1" customWidth="1"/>
    <col min="2060" max="2304" width="9" style="1"/>
    <col min="2305" max="2305" width="4.125" style="1" customWidth="1"/>
    <col min="2306" max="2306" width="30" style="1" customWidth="1"/>
    <col min="2307" max="2307" width="7.375" style="1" customWidth="1"/>
    <col min="2308" max="2315" width="10.625" style="1" customWidth="1"/>
    <col min="2316" max="2560" width="9" style="1"/>
    <col min="2561" max="2561" width="4.125" style="1" customWidth="1"/>
    <col min="2562" max="2562" width="30" style="1" customWidth="1"/>
    <col min="2563" max="2563" width="7.375" style="1" customWidth="1"/>
    <col min="2564" max="2571" width="10.625" style="1" customWidth="1"/>
    <col min="2572" max="2816" width="9" style="1"/>
    <col min="2817" max="2817" width="4.125" style="1" customWidth="1"/>
    <col min="2818" max="2818" width="30" style="1" customWidth="1"/>
    <col min="2819" max="2819" width="7.375" style="1" customWidth="1"/>
    <col min="2820" max="2827" width="10.625" style="1" customWidth="1"/>
    <col min="2828" max="3072" width="9" style="1"/>
    <col min="3073" max="3073" width="4.125" style="1" customWidth="1"/>
    <col min="3074" max="3074" width="30" style="1" customWidth="1"/>
    <col min="3075" max="3075" width="7.375" style="1" customWidth="1"/>
    <col min="3076" max="3083" width="10.625" style="1" customWidth="1"/>
    <col min="3084" max="3328" width="9" style="1"/>
    <col min="3329" max="3329" width="4.125" style="1" customWidth="1"/>
    <col min="3330" max="3330" width="30" style="1" customWidth="1"/>
    <col min="3331" max="3331" width="7.375" style="1" customWidth="1"/>
    <col min="3332" max="3339" width="10.625" style="1" customWidth="1"/>
    <col min="3340" max="3584" width="9" style="1"/>
    <col min="3585" max="3585" width="4.125" style="1" customWidth="1"/>
    <col min="3586" max="3586" width="30" style="1" customWidth="1"/>
    <col min="3587" max="3587" width="7.375" style="1" customWidth="1"/>
    <col min="3588" max="3595" width="10.625" style="1" customWidth="1"/>
    <col min="3596" max="3840" width="9" style="1"/>
    <col min="3841" max="3841" width="4.125" style="1" customWidth="1"/>
    <col min="3842" max="3842" width="30" style="1" customWidth="1"/>
    <col min="3843" max="3843" width="7.375" style="1" customWidth="1"/>
    <col min="3844" max="3851" width="10.625" style="1" customWidth="1"/>
    <col min="3852" max="4096" width="9" style="1"/>
    <col min="4097" max="4097" width="4.125" style="1" customWidth="1"/>
    <col min="4098" max="4098" width="30" style="1" customWidth="1"/>
    <col min="4099" max="4099" width="7.375" style="1" customWidth="1"/>
    <col min="4100" max="4107" width="10.625" style="1" customWidth="1"/>
    <col min="4108" max="4352" width="9" style="1"/>
    <col min="4353" max="4353" width="4.125" style="1" customWidth="1"/>
    <col min="4354" max="4354" width="30" style="1" customWidth="1"/>
    <col min="4355" max="4355" width="7.375" style="1" customWidth="1"/>
    <col min="4356" max="4363" width="10.625" style="1" customWidth="1"/>
    <col min="4364" max="4608" width="9" style="1"/>
    <col min="4609" max="4609" width="4.125" style="1" customWidth="1"/>
    <col min="4610" max="4610" width="30" style="1" customWidth="1"/>
    <col min="4611" max="4611" width="7.375" style="1" customWidth="1"/>
    <col min="4612" max="4619" width="10.625" style="1" customWidth="1"/>
    <col min="4620" max="4864" width="9" style="1"/>
    <col min="4865" max="4865" width="4.125" style="1" customWidth="1"/>
    <col min="4866" max="4866" width="30" style="1" customWidth="1"/>
    <col min="4867" max="4867" width="7.375" style="1" customWidth="1"/>
    <col min="4868" max="4875" width="10.625" style="1" customWidth="1"/>
    <col min="4876" max="5120" width="9" style="1"/>
    <col min="5121" max="5121" width="4.125" style="1" customWidth="1"/>
    <col min="5122" max="5122" width="30" style="1" customWidth="1"/>
    <col min="5123" max="5123" width="7.375" style="1" customWidth="1"/>
    <col min="5124" max="5131" width="10.625" style="1" customWidth="1"/>
    <col min="5132" max="5376" width="9" style="1"/>
    <col min="5377" max="5377" width="4.125" style="1" customWidth="1"/>
    <col min="5378" max="5378" width="30" style="1" customWidth="1"/>
    <col min="5379" max="5379" width="7.375" style="1" customWidth="1"/>
    <col min="5380" max="5387" width="10.625" style="1" customWidth="1"/>
    <col min="5388" max="5632" width="9" style="1"/>
    <col min="5633" max="5633" width="4.125" style="1" customWidth="1"/>
    <col min="5634" max="5634" width="30" style="1" customWidth="1"/>
    <col min="5635" max="5635" width="7.375" style="1" customWidth="1"/>
    <col min="5636" max="5643" width="10.625" style="1" customWidth="1"/>
    <col min="5644" max="5888" width="9" style="1"/>
    <col min="5889" max="5889" width="4.125" style="1" customWidth="1"/>
    <col min="5890" max="5890" width="30" style="1" customWidth="1"/>
    <col min="5891" max="5891" width="7.375" style="1" customWidth="1"/>
    <col min="5892" max="5899" width="10.625" style="1" customWidth="1"/>
    <col min="5900" max="6144" width="9" style="1"/>
    <col min="6145" max="6145" width="4.125" style="1" customWidth="1"/>
    <col min="6146" max="6146" width="30" style="1" customWidth="1"/>
    <col min="6147" max="6147" width="7.375" style="1" customWidth="1"/>
    <col min="6148" max="6155" width="10.625" style="1" customWidth="1"/>
    <col min="6156" max="6400" width="9" style="1"/>
    <col min="6401" max="6401" width="4.125" style="1" customWidth="1"/>
    <col min="6402" max="6402" width="30" style="1" customWidth="1"/>
    <col min="6403" max="6403" width="7.375" style="1" customWidth="1"/>
    <col min="6404" max="6411" width="10.625" style="1" customWidth="1"/>
    <col min="6412" max="6656" width="9" style="1"/>
    <col min="6657" max="6657" width="4.125" style="1" customWidth="1"/>
    <col min="6658" max="6658" width="30" style="1" customWidth="1"/>
    <col min="6659" max="6659" width="7.375" style="1" customWidth="1"/>
    <col min="6660" max="6667" width="10.625" style="1" customWidth="1"/>
    <col min="6668" max="6912" width="9" style="1"/>
    <col min="6913" max="6913" width="4.125" style="1" customWidth="1"/>
    <col min="6914" max="6914" width="30" style="1" customWidth="1"/>
    <col min="6915" max="6915" width="7.375" style="1" customWidth="1"/>
    <col min="6916" max="6923" width="10.625" style="1" customWidth="1"/>
    <col min="6924" max="7168" width="9" style="1"/>
    <col min="7169" max="7169" width="4.125" style="1" customWidth="1"/>
    <col min="7170" max="7170" width="30" style="1" customWidth="1"/>
    <col min="7171" max="7171" width="7.375" style="1" customWidth="1"/>
    <col min="7172" max="7179" width="10.625" style="1" customWidth="1"/>
    <col min="7180" max="7424" width="9" style="1"/>
    <col min="7425" max="7425" width="4.125" style="1" customWidth="1"/>
    <col min="7426" max="7426" width="30" style="1" customWidth="1"/>
    <col min="7427" max="7427" width="7.375" style="1" customWidth="1"/>
    <col min="7428" max="7435" width="10.625" style="1" customWidth="1"/>
    <col min="7436" max="7680" width="9" style="1"/>
    <col min="7681" max="7681" width="4.125" style="1" customWidth="1"/>
    <col min="7682" max="7682" width="30" style="1" customWidth="1"/>
    <col min="7683" max="7683" width="7.375" style="1" customWidth="1"/>
    <col min="7684" max="7691" width="10.625" style="1" customWidth="1"/>
    <col min="7692" max="7936" width="9" style="1"/>
    <col min="7937" max="7937" width="4.125" style="1" customWidth="1"/>
    <col min="7938" max="7938" width="30" style="1" customWidth="1"/>
    <col min="7939" max="7939" width="7.375" style="1" customWidth="1"/>
    <col min="7940" max="7947" width="10.625" style="1" customWidth="1"/>
    <col min="7948" max="8192" width="9" style="1"/>
    <col min="8193" max="8193" width="4.125" style="1" customWidth="1"/>
    <col min="8194" max="8194" width="30" style="1" customWidth="1"/>
    <col min="8195" max="8195" width="7.375" style="1" customWidth="1"/>
    <col min="8196" max="8203" width="10.625" style="1" customWidth="1"/>
    <col min="8204" max="8448" width="9" style="1"/>
    <col min="8449" max="8449" width="4.125" style="1" customWidth="1"/>
    <col min="8450" max="8450" width="30" style="1" customWidth="1"/>
    <col min="8451" max="8451" width="7.375" style="1" customWidth="1"/>
    <col min="8452" max="8459" width="10.625" style="1" customWidth="1"/>
    <col min="8460" max="8704" width="9" style="1"/>
    <col min="8705" max="8705" width="4.125" style="1" customWidth="1"/>
    <col min="8706" max="8706" width="30" style="1" customWidth="1"/>
    <col min="8707" max="8707" width="7.375" style="1" customWidth="1"/>
    <col min="8708" max="8715" width="10.625" style="1" customWidth="1"/>
    <col min="8716" max="8960" width="9" style="1"/>
    <col min="8961" max="8961" width="4.125" style="1" customWidth="1"/>
    <col min="8962" max="8962" width="30" style="1" customWidth="1"/>
    <col min="8963" max="8963" width="7.375" style="1" customWidth="1"/>
    <col min="8964" max="8971" width="10.625" style="1" customWidth="1"/>
    <col min="8972" max="9216" width="9" style="1"/>
    <col min="9217" max="9217" width="4.125" style="1" customWidth="1"/>
    <col min="9218" max="9218" width="30" style="1" customWidth="1"/>
    <col min="9219" max="9219" width="7.375" style="1" customWidth="1"/>
    <col min="9220" max="9227" width="10.625" style="1" customWidth="1"/>
    <col min="9228" max="9472" width="9" style="1"/>
    <col min="9473" max="9473" width="4.125" style="1" customWidth="1"/>
    <col min="9474" max="9474" width="30" style="1" customWidth="1"/>
    <col min="9475" max="9475" width="7.375" style="1" customWidth="1"/>
    <col min="9476" max="9483" width="10.625" style="1" customWidth="1"/>
    <col min="9484" max="9728" width="9" style="1"/>
    <col min="9729" max="9729" width="4.125" style="1" customWidth="1"/>
    <col min="9730" max="9730" width="30" style="1" customWidth="1"/>
    <col min="9731" max="9731" width="7.375" style="1" customWidth="1"/>
    <col min="9732" max="9739" width="10.625" style="1" customWidth="1"/>
    <col min="9740" max="9984" width="9" style="1"/>
    <col min="9985" max="9985" width="4.125" style="1" customWidth="1"/>
    <col min="9986" max="9986" width="30" style="1" customWidth="1"/>
    <col min="9987" max="9987" width="7.375" style="1" customWidth="1"/>
    <col min="9988" max="9995" width="10.625" style="1" customWidth="1"/>
    <col min="9996" max="10240" width="9" style="1"/>
    <col min="10241" max="10241" width="4.125" style="1" customWidth="1"/>
    <col min="10242" max="10242" width="30" style="1" customWidth="1"/>
    <col min="10243" max="10243" width="7.375" style="1" customWidth="1"/>
    <col min="10244" max="10251" width="10.625" style="1" customWidth="1"/>
    <col min="10252" max="10496" width="9" style="1"/>
    <col min="10497" max="10497" width="4.125" style="1" customWidth="1"/>
    <col min="10498" max="10498" width="30" style="1" customWidth="1"/>
    <col min="10499" max="10499" width="7.375" style="1" customWidth="1"/>
    <col min="10500" max="10507" width="10.625" style="1" customWidth="1"/>
    <col min="10508" max="10752" width="9" style="1"/>
    <col min="10753" max="10753" width="4.125" style="1" customWidth="1"/>
    <col min="10754" max="10754" width="30" style="1" customWidth="1"/>
    <col min="10755" max="10755" width="7.375" style="1" customWidth="1"/>
    <col min="10756" max="10763" width="10.625" style="1" customWidth="1"/>
    <col min="10764" max="11008" width="9" style="1"/>
    <col min="11009" max="11009" width="4.125" style="1" customWidth="1"/>
    <col min="11010" max="11010" width="30" style="1" customWidth="1"/>
    <col min="11011" max="11011" width="7.375" style="1" customWidth="1"/>
    <col min="11012" max="11019" width="10.625" style="1" customWidth="1"/>
    <col min="11020" max="11264" width="9" style="1"/>
    <col min="11265" max="11265" width="4.125" style="1" customWidth="1"/>
    <col min="11266" max="11266" width="30" style="1" customWidth="1"/>
    <col min="11267" max="11267" width="7.375" style="1" customWidth="1"/>
    <col min="11268" max="11275" width="10.625" style="1" customWidth="1"/>
    <col min="11276" max="11520" width="9" style="1"/>
    <col min="11521" max="11521" width="4.125" style="1" customWidth="1"/>
    <col min="11522" max="11522" width="30" style="1" customWidth="1"/>
    <col min="11523" max="11523" width="7.375" style="1" customWidth="1"/>
    <col min="11524" max="11531" width="10.625" style="1" customWidth="1"/>
    <col min="11532" max="11776" width="9" style="1"/>
    <col min="11777" max="11777" width="4.125" style="1" customWidth="1"/>
    <col min="11778" max="11778" width="30" style="1" customWidth="1"/>
    <col min="11779" max="11779" width="7.375" style="1" customWidth="1"/>
    <col min="11780" max="11787" width="10.625" style="1" customWidth="1"/>
    <col min="11788" max="12032" width="9" style="1"/>
    <col min="12033" max="12033" width="4.125" style="1" customWidth="1"/>
    <col min="12034" max="12034" width="30" style="1" customWidth="1"/>
    <col min="12035" max="12035" width="7.375" style="1" customWidth="1"/>
    <col min="12036" max="12043" width="10.625" style="1" customWidth="1"/>
    <col min="12044" max="12288" width="9" style="1"/>
    <col min="12289" max="12289" width="4.125" style="1" customWidth="1"/>
    <col min="12290" max="12290" width="30" style="1" customWidth="1"/>
    <col min="12291" max="12291" width="7.375" style="1" customWidth="1"/>
    <col min="12292" max="12299" width="10.625" style="1" customWidth="1"/>
    <col min="12300" max="12544" width="9" style="1"/>
    <col min="12545" max="12545" width="4.125" style="1" customWidth="1"/>
    <col min="12546" max="12546" width="30" style="1" customWidth="1"/>
    <col min="12547" max="12547" width="7.375" style="1" customWidth="1"/>
    <col min="12548" max="12555" width="10.625" style="1" customWidth="1"/>
    <col min="12556" max="12800" width="9" style="1"/>
    <col min="12801" max="12801" width="4.125" style="1" customWidth="1"/>
    <col min="12802" max="12802" width="30" style="1" customWidth="1"/>
    <col min="12803" max="12803" width="7.375" style="1" customWidth="1"/>
    <col min="12804" max="12811" width="10.625" style="1" customWidth="1"/>
    <col min="12812" max="13056" width="9" style="1"/>
    <col min="13057" max="13057" width="4.125" style="1" customWidth="1"/>
    <col min="13058" max="13058" width="30" style="1" customWidth="1"/>
    <col min="13059" max="13059" width="7.375" style="1" customWidth="1"/>
    <col min="13060" max="13067" width="10.625" style="1" customWidth="1"/>
    <col min="13068" max="13312" width="9" style="1"/>
    <col min="13313" max="13313" width="4.125" style="1" customWidth="1"/>
    <col min="13314" max="13314" width="30" style="1" customWidth="1"/>
    <col min="13315" max="13315" width="7.375" style="1" customWidth="1"/>
    <col min="13316" max="13323" width="10.625" style="1" customWidth="1"/>
    <col min="13324" max="13568" width="9" style="1"/>
    <col min="13569" max="13569" width="4.125" style="1" customWidth="1"/>
    <col min="13570" max="13570" width="30" style="1" customWidth="1"/>
    <col min="13571" max="13571" width="7.375" style="1" customWidth="1"/>
    <col min="13572" max="13579" width="10.625" style="1" customWidth="1"/>
    <col min="13580" max="13824" width="9" style="1"/>
    <col min="13825" max="13825" width="4.125" style="1" customWidth="1"/>
    <col min="13826" max="13826" width="30" style="1" customWidth="1"/>
    <col min="13827" max="13827" width="7.375" style="1" customWidth="1"/>
    <col min="13828" max="13835" width="10.625" style="1" customWidth="1"/>
    <col min="13836" max="14080" width="9" style="1"/>
    <col min="14081" max="14081" width="4.125" style="1" customWidth="1"/>
    <col min="14082" max="14082" width="30" style="1" customWidth="1"/>
    <col min="14083" max="14083" width="7.375" style="1" customWidth="1"/>
    <col min="14084" max="14091" width="10.625" style="1" customWidth="1"/>
    <col min="14092" max="14336" width="9" style="1"/>
    <col min="14337" max="14337" width="4.125" style="1" customWidth="1"/>
    <col min="14338" max="14338" width="30" style="1" customWidth="1"/>
    <col min="14339" max="14339" width="7.375" style="1" customWidth="1"/>
    <col min="14340" max="14347" width="10.625" style="1" customWidth="1"/>
    <col min="14348" max="14592" width="9" style="1"/>
    <col min="14593" max="14593" width="4.125" style="1" customWidth="1"/>
    <col min="14594" max="14594" width="30" style="1" customWidth="1"/>
    <col min="14595" max="14595" width="7.375" style="1" customWidth="1"/>
    <col min="14596" max="14603" width="10.625" style="1" customWidth="1"/>
    <col min="14604" max="14848" width="9" style="1"/>
    <col min="14849" max="14849" width="4.125" style="1" customWidth="1"/>
    <col min="14850" max="14850" width="30" style="1" customWidth="1"/>
    <col min="14851" max="14851" width="7.375" style="1" customWidth="1"/>
    <col min="14852" max="14859" width="10.625" style="1" customWidth="1"/>
    <col min="14860" max="15104" width="9" style="1"/>
    <col min="15105" max="15105" width="4.125" style="1" customWidth="1"/>
    <col min="15106" max="15106" width="30" style="1" customWidth="1"/>
    <col min="15107" max="15107" width="7.375" style="1" customWidth="1"/>
    <col min="15108" max="15115" width="10.625" style="1" customWidth="1"/>
    <col min="15116" max="15360" width="9" style="1"/>
    <col min="15361" max="15361" width="4.125" style="1" customWidth="1"/>
    <col min="15362" max="15362" width="30" style="1" customWidth="1"/>
    <col min="15363" max="15363" width="7.375" style="1" customWidth="1"/>
    <col min="15364" max="15371" width="10.625" style="1" customWidth="1"/>
    <col min="15372" max="15616" width="9" style="1"/>
    <col min="15617" max="15617" width="4.125" style="1" customWidth="1"/>
    <col min="15618" max="15618" width="30" style="1" customWidth="1"/>
    <col min="15619" max="15619" width="7.375" style="1" customWidth="1"/>
    <col min="15620" max="15627" width="10.625" style="1" customWidth="1"/>
    <col min="15628" max="15872" width="9" style="1"/>
    <col min="15873" max="15873" width="4.125" style="1" customWidth="1"/>
    <col min="15874" max="15874" width="30" style="1" customWidth="1"/>
    <col min="15875" max="15875" width="7.375" style="1" customWidth="1"/>
    <col min="15876" max="15883" width="10.625" style="1" customWidth="1"/>
    <col min="15884" max="16128" width="9" style="1"/>
    <col min="16129" max="16129" width="4.125" style="1" customWidth="1"/>
    <col min="16130" max="16130" width="30" style="1" customWidth="1"/>
    <col min="16131" max="16131" width="7.375" style="1" customWidth="1"/>
    <col min="16132" max="16139" width="10.625" style="1" customWidth="1"/>
    <col min="16140" max="16384" width="9" style="1"/>
  </cols>
  <sheetData>
    <row r="1" spans="1:13" s="75" customFormat="1" ht="44.25" customHeight="1" thickBot="1">
      <c r="A1" s="217" t="s">
        <v>91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3" s="8" customFormat="1" ht="18" customHeight="1">
      <c r="A2" s="212" t="s">
        <v>5</v>
      </c>
      <c r="B2" s="214" t="s">
        <v>6</v>
      </c>
      <c r="C2" s="214" t="s">
        <v>7</v>
      </c>
      <c r="D2" s="214" t="s">
        <v>8</v>
      </c>
      <c r="E2" s="216" t="s">
        <v>9</v>
      </c>
      <c r="F2" s="216"/>
      <c r="G2" s="216" t="s">
        <v>10</v>
      </c>
      <c r="H2" s="216"/>
      <c r="I2" s="214" t="s">
        <v>11</v>
      </c>
      <c r="J2" s="214"/>
      <c r="K2" s="10" t="s">
        <v>12</v>
      </c>
    </row>
    <row r="3" spans="1:13" s="8" customFormat="1" ht="39.75" customHeight="1" thickBot="1">
      <c r="A3" s="213"/>
      <c r="B3" s="215"/>
      <c r="C3" s="215"/>
      <c r="D3" s="215"/>
      <c r="E3" s="11" t="s">
        <v>13</v>
      </c>
      <c r="F3" s="12" t="s">
        <v>4</v>
      </c>
      <c r="G3" s="11" t="s">
        <v>13</v>
      </c>
      <c r="H3" s="12" t="s">
        <v>4</v>
      </c>
      <c r="I3" s="11" t="s">
        <v>13</v>
      </c>
      <c r="J3" s="12" t="s">
        <v>14</v>
      </c>
      <c r="K3" s="13" t="s">
        <v>15</v>
      </c>
    </row>
    <row r="4" spans="1:13" s="8" customFormat="1" ht="18.75" thickBot="1">
      <c r="A4" s="76">
        <v>1</v>
      </c>
      <c r="B4" s="77">
        <v>2</v>
      </c>
      <c r="C4" s="77">
        <v>3</v>
      </c>
      <c r="D4" s="77">
        <v>4</v>
      </c>
      <c r="E4" s="78">
        <v>5</v>
      </c>
      <c r="F4" s="79">
        <v>6</v>
      </c>
      <c r="G4" s="78">
        <v>7</v>
      </c>
      <c r="H4" s="79">
        <v>8</v>
      </c>
      <c r="I4" s="78">
        <v>9</v>
      </c>
      <c r="J4" s="79">
        <v>10</v>
      </c>
      <c r="K4" s="80">
        <v>11</v>
      </c>
    </row>
    <row r="5" spans="1:13" s="8" customFormat="1" ht="75.75" customHeight="1">
      <c r="A5" s="81" t="s">
        <v>92</v>
      </c>
      <c r="B5" s="82" t="s">
        <v>93</v>
      </c>
      <c r="C5" s="83"/>
      <c r="D5" s="83"/>
      <c r="E5" s="83"/>
      <c r="F5" s="84"/>
      <c r="G5" s="84"/>
      <c r="H5" s="84"/>
      <c r="I5" s="84"/>
      <c r="J5" s="84"/>
      <c r="K5" s="85"/>
      <c r="M5" s="86"/>
    </row>
    <row r="6" spans="1:13" s="8" customFormat="1" ht="75.75" customHeight="1">
      <c r="A6" s="87">
        <v>1</v>
      </c>
      <c r="B6" s="28" t="s">
        <v>94</v>
      </c>
      <c r="C6" s="35" t="s">
        <v>95</v>
      </c>
      <c r="D6" s="88">
        <v>557.92265000000009</v>
      </c>
      <c r="E6" s="89"/>
      <c r="F6" s="84"/>
      <c r="G6" s="84"/>
      <c r="H6" s="84"/>
      <c r="I6" s="84"/>
      <c r="J6" s="84"/>
      <c r="K6" s="85"/>
      <c r="M6" s="86"/>
    </row>
    <row r="7" spans="1:13" s="8" customFormat="1" ht="75.75" customHeight="1">
      <c r="A7" s="87">
        <v>2</v>
      </c>
      <c r="B7" s="28" t="s">
        <v>96</v>
      </c>
      <c r="C7" s="35" t="s">
        <v>17</v>
      </c>
      <c r="D7" s="88">
        <v>3400.4610719999996</v>
      </c>
      <c r="E7" s="89"/>
      <c r="F7" s="84"/>
      <c r="G7" s="84"/>
      <c r="H7" s="84"/>
      <c r="I7" s="84"/>
      <c r="J7" s="84"/>
      <c r="K7" s="85"/>
      <c r="M7" s="86"/>
    </row>
    <row r="8" spans="1:13" s="8" customFormat="1" ht="44.25" customHeight="1">
      <c r="A8" s="87">
        <v>3</v>
      </c>
      <c r="B8" s="28" t="s">
        <v>97</v>
      </c>
      <c r="C8" s="35" t="s">
        <v>17</v>
      </c>
      <c r="D8" s="88">
        <v>377.82900799999999</v>
      </c>
      <c r="E8" s="87"/>
      <c r="F8" s="84"/>
      <c r="G8" s="84"/>
      <c r="H8" s="84"/>
      <c r="I8" s="84"/>
      <c r="J8" s="84"/>
      <c r="K8" s="85"/>
      <c r="M8" s="86"/>
    </row>
    <row r="9" spans="1:13" s="8" customFormat="1" ht="90.75" customHeight="1">
      <c r="A9" s="87">
        <v>4</v>
      </c>
      <c r="B9" s="28" t="s">
        <v>98</v>
      </c>
      <c r="C9" s="35" t="s">
        <v>17</v>
      </c>
      <c r="D9" s="88">
        <v>357.2</v>
      </c>
      <c r="E9" s="87"/>
      <c r="F9" s="84"/>
      <c r="G9" s="84"/>
      <c r="H9" s="84"/>
      <c r="I9" s="84"/>
      <c r="J9" s="84"/>
      <c r="K9" s="85"/>
      <c r="M9" s="86"/>
    </row>
    <row r="10" spans="1:13" s="8" customFormat="1" ht="50.25" customHeight="1">
      <c r="A10" s="87">
        <v>5</v>
      </c>
      <c r="B10" s="28" t="s">
        <v>99</v>
      </c>
      <c r="C10" s="35" t="s">
        <v>19</v>
      </c>
      <c r="D10" s="72">
        <v>8270.9801599999992</v>
      </c>
      <c r="E10" s="90"/>
      <c r="F10" s="84"/>
      <c r="G10" s="84"/>
      <c r="H10" s="84"/>
      <c r="I10" s="84"/>
      <c r="J10" s="84"/>
      <c r="K10" s="85"/>
      <c r="M10" s="86"/>
    </row>
    <row r="11" spans="1:13" s="8" customFormat="1" ht="56.25" customHeight="1">
      <c r="A11" s="87">
        <v>6</v>
      </c>
      <c r="B11" s="28" t="s">
        <v>100</v>
      </c>
      <c r="C11" s="35" t="s">
        <v>19</v>
      </c>
      <c r="D11" s="72">
        <v>223.16906000000006</v>
      </c>
      <c r="E11" s="90"/>
      <c r="F11" s="84"/>
      <c r="G11" s="84"/>
      <c r="H11" s="84"/>
      <c r="I11" s="84"/>
      <c r="J11" s="84"/>
      <c r="K11" s="85"/>
      <c r="M11" s="86"/>
    </row>
    <row r="12" spans="1:13" s="8" customFormat="1" ht="45" customHeight="1">
      <c r="A12" s="87">
        <v>7</v>
      </c>
      <c r="B12" s="28" t="s">
        <v>101</v>
      </c>
      <c r="C12" s="35" t="s">
        <v>95</v>
      </c>
      <c r="D12" s="72">
        <v>3892.4829999999997</v>
      </c>
      <c r="E12" s="90"/>
      <c r="F12" s="84"/>
      <c r="G12" s="84"/>
      <c r="H12" s="84"/>
      <c r="I12" s="84"/>
      <c r="J12" s="84"/>
      <c r="K12" s="85"/>
      <c r="M12" s="86"/>
    </row>
    <row r="13" spans="1:13" s="8" customFormat="1" ht="38.25" customHeight="1">
      <c r="A13" s="87">
        <v>8</v>
      </c>
      <c r="B13" s="91" t="s">
        <v>102</v>
      </c>
      <c r="C13" s="35" t="s">
        <v>17</v>
      </c>
      <c r="D13" s="88">
        <v>3199.5431428565003</v>
      </c>
      <c r="E13" s="87"/>
      <c r="F13" s="84"/>
      <c r="G13" s="84"/>
      <c r="H13" s="84"/>
      <c r="I13" s="84"/>
      <c r="J13" s="84"/>
      <c r="K13" s="85"/>
      <c r="M13" s="86"/>
    </row>
    <row r="14" spans="1:13" s="8" customFormat="1" ht="59.25" customHeight="1">
      <c r="A14" s="87">
        <v>9</v>
      </c>
      <c r="B14" s="28" t="s">
        <v>230</v>
      </c>
      <c r="C14" s="35" t="s">
        <v>17</v>
      </c>
      <c r="D14" s="88">
        <v>416.14242964350001</v>
      </c>
      <c r="E14" s="89"/>
      <c r="F14" s="84"/>
      <c r="G14" s="84"/>
      <c r="H14" s="84"/>
      <c r="I14" s="84"/>
      <c r="J14" s="84"/>
      <c r="K14" s="85"/>
      <c r="M14" s="86"/>
    </row>
    <row r="15" spans="1:13" s="8" customFormat="1" ht="49.5" customHeight="1">
      <c r="A15" s="87">
        <v>10</v>
      </c>
      <c r="B15" s="28" t="s">
        <v>103</v>
      </c>
      <c r="C15" s="35" t="s">
        <v>17</v>
      </c>
      <c r="D15" s="88">
        <v>3.1384300000000005</v>
      </c>
      <c r="E15" s="89"/>
      <c r="F15" s="84"/>
      <c r="G15" s="84"/>
      <c r="H15" s="84"/>
      <c r="I15" s="84"/>
      <c r="J15" s="84"/>
      <c r="K15" s="85"/>
      <c r="M15" s="86"/>
    </row>
    <row r="16" spans="1:13" s="8" customFormat="1" ht="118.5" customHeight="1">
      <c r="A16" s="87">
        <v>11</v>
      </c>
      <c r="B16" s="28" t="s">
        <v>104</v>
      </c>
      <c r="C16" s="92" t="s">
        <v>25</v>
      </c>
      <c r="D16" s="93">
        <v>5</v>
      </c>
      <c r="E16" s="89"/>
      <c r="F16" s="84"/>
      <c r="G16" s="84"/>
      <c r="H16" s="84"/>
      <c r="I16" s="84"/>
      <c r="J16" s="84"/>
      <c r="K16" s="85"/>
      <c r="M16" s="86"/>
    </row>
    <row r="17" spans="1:13" s="8" customFormat="1" ht="125.25" customHeight="1">
      <c r="A17" s="87">
        <v>12</v>
      </c>
      <c r="B17" s="28" t="s">
        <v>105</v>
      </c>
      <c r="C17" s="35" t="s">
        <v>25</v>
      </c>
      <c r="D17" s="94">
        <v>1</v>
      </c>
      <c r="E17" s="89"/>
      <c r="F17" s="84"/>
      <c r="G17" s="84"/>
      <c r="H17" s="84"/>
      <c r="I17" s="84"/>
      <c r="J17" s="84"/>
      <c r="K17" s="85"/>
      <c r="M17" s="86"/>
    </row>
    <row r="18" spans="1:13" s="8" customFormat="1" ht="124.5" customHeight="1">
      <c r="A18" s="87">
        <v>13</v>
      </c>
      <c r="B18" s="38" t="s">
        <v>106</v>
      </c>
      <c r="C18" s="35" t="s">
        <v>25</v>
      </c>
      <c r="D18" s="94">
        <v>1</v>
      </c>
      <c r="E18" s="89"/>
      <c r="F18" s="84"/>
      <c r="G18" s="84"/>
      <c r="H18" s="84"/>
      <c r="I18" s="84"/>
      <c r="J18" s="84"/>
      <c r="K18" s="85"/>
      <c r="M18" s="86"/>
    </row>
    <row r="19" spans="1:13" s="8" customFormat="1" ht="90.75" customHeight="1">
      <c r="A19" s="87">
        <v>14</v>
      </c>
      <c r="B19" s="38" t="s">
        <v>107</v>
      </c>
      <c r="C19" s="21" t="s">
        <v>19</v>
      </c>
      <c r="D19" s="95">
        <f>1*1*0.012*7850/1000*1</f>
        <v>9.4200000000000006E-2</v>
      </c>
      <c r="E19" s="89"/>
      <c r="F19" s="84"/>
      <c r="G19" s="84"/>
      <c r="H19" s="84"/>
      <c r="I19" s="84"/>
      <c r="J19" s="84"/>
      <c r="K19" s="85"/>
      <c r="M19" s="86"/>
    </row>
    <row r="20" spans="1:13" s="8" customFormat="1" ht="71.25" customHeight="1">
      <c r="A20" s="87">
        <v>15</v>
      </c>
      <c r="B20" s="38" t="s">
        <v>108</v>
      </c>
      <c r="C20" s="22" t="s">
        <v>17</v>
      </c>
      <c r="D20" s="22">
        <v>1.5</v>
      </c>
      <c r="E20" s="89"/>
      <c r="F20" s="84"/>
      <c r="G20" s="84"/>
      <c r="H20" s="84"/>
      <c r="I20" s="84"/>
      <c r="J20" s="84"/>
      <c r="K20" s="85"/>
      <c r="M20" s="86"/>
    </row>
    <row r="21" spans="1:13" s="8" customFormat="1" ht="147.75" customHeight="1">
      <c r="A21" s="87">
        <v>16</v>
      </c>
      <c r="B21" s="40" t="s">
        <v>109</v>
      </c>
      <c r="C21" s="22" t="s">
        <v>25</v>
      </c>
      <c r="D21" s="22">
        <v>1</v>
      </c>
      <c r="E21" s="89"/>
      <c r="F21" s="84"/>
      <c r="G21" s="84"/>
      <c r="H21" s="84"/>
      <c r="I21" s="84"/>
      <c r="J21" s="84"/>
      <c r="K21" s="85"/>
      <c r="M21" s="86"/>
    </row>
    <row r="22" spans="1:13" s="8" customFormat="1" ht="129" customHeight="1">
      <c r="A22" s="87">
        <v>17</v>
      </c>
      <c r="B22" s="38" t="s">
        <v>110</v>
      </c>
      <c r="C22" s="35" t="s">
        <v>25</v>
      </c>
      <c r="D22" s="94">
        <v>1</v>
      </c>
      <c r="E22" s="89"/>
      <c r="F22" s="84"/>
      <c r="G22" s="84"/>
      <c r="H22" s="84"/>
      <c r="I22" s="84"/>
      <c r="J22" s="84"/>
      <c r="K22" s="85"/>
      <c r="M22" s="86"/>
    </row>
    <row r="23" spans="1:13" s="8" customFormat="1" ht="97.5" customHeight="1">
      <c r="A23" s="87">
        <v>18</v>
      </c>
      <c r="B23" s="38" t="s">
        <v>111</v>
      </c>
      <c r="C23" s="21" t="s">
        <v>19</v>
      </c>
      <c r="D23" s="95">
        <f>1*1*0.012*7850/1000*1</f>
        <v>9.4200000000000006E-2</v>
      </c>
      <c r="E23" s="89"/>
      <c r="F23" s="84"/>
      <c r="G23" s="84"/>
      <c r="H23" s="84"/>
      <c r="I23" s="84"/>
      <c r="J23" s="84"/>
      <c r="K23" s="85"/>
      <c r="M23" s="86"/>
    </row>
    <row r="24" spans="1:13" s="8" customFormat="1" ht="72.75" customHeight="1">
      <c r="A24" s="87">
        <v>19</v>
      </c>
      <c r="B24" s="38" t="s">
        <v>112</v>
      </c>
      <c r="C24" s="22" t="s">
        <v>17</v>
      </c>
      <c r="D24" s="22">
        <v>1.5</v>
      </c>
      <c r="E24" s="89"/>
      <c r="F24" s="84"/>
      <c r="G24" s="84"/>
      <c r="H24" s="84"/>
      <c r="I24" s="84"/>
      <c r="J24" s="84"/>
      <c r="K24" s="85"/>
      <c r="M24" s="86"/>
    </row>
    <row r="25" spans="1:13" s="8" customFormat="1" ht="164.25" customHeight="1">
      <c r="A25" s="87">
        <v>20</v>
      </c>
      <c r="B25" s="40" t="s">
        <v>113</v>
      </c>
      <c r="C25" s="22" t="s">
        <v>25</v>
      </c>
      <c r="D25" s="22">
        <v>1</v>
      </c>
      <c r="E25" s="89"/>
      <c r="F25" s="84"/>
      <c r="G25" s="84"/>
      <c r="H25" s="84"/>
      <c r="I25" s="84"/>
      <c r="J25" s="84"/>
      <c r="K25" s="85"/>
      <c r="M25" s="86"/>
    </row>
    <row r="26" spans="1:13" s="8" customFormat="1" ht="63.75" customHeight="1">
      <c r="A26" s="87">
        <v>21</v>
      </c>
      <c r="B26" s="28" t="s">
        <v>36</v>
      </c>
      <c r="C26" s="35" t="s">
        <v>24</v>
      </c>
      <c r="D26" s="72">
        <v>292.80930000000001</v>
      </c>
      <c r="E26" s="90"/>
      <c r="F26" s="84"/>
      <c r="G26" s="84"/>
      <c r="H26" s="84"/>
      <c r="I26" s="84"/>
      <c r="J26" s="84"/>
      <c r="K26" s="85"/>
      <c r="M26" s="86"/>
    </row>
    <row r="27" spans="1:13" s="8" customFormat="1" ht="43.5" customHeight="1">
      <c r="A27" s="87">
        <v>22</v>
      </c>
      <c r="B27" s="28" t="s">
        <v>114</v>
      </c>
      <c r="C27" s="35" t="s">
        <v>17</v>
      </c>
      <c r="D27" s="88">
        <v>17.730365255500001</v>
      </c>
      <c r="E27" s="89"/>
      <c r="F27" s="84"/>
      <c r="G27" s="84"/>
      <c r="H27" s="84"/>
      <c r="I27" s="84"/>
      <c r="J27" s="84"/>
      <c r="K27" s="85"/>
      <c r="M27" s="86"/>
    </row>
    <row r="28" spans="1:13" s="8" customFormat="1" ht="75.75" customHeight="1">
      <c r="A28" s="87">
        <v>23</v>
      </c>
      <c r="B28" s="28" t="s">
        <v>115</v>
      </c>
      <c r="C28" s="92" t="s">
        <v>29</v>
      </c>
      <c r="D28" s="93">
        <v>2</v>
      </c>
      <c r="E28" s="89"/>
      <c r="F28" s="84"/>
      <c r="G28" s="84"/>
      <c r="H28" s="84"/>
      <c r="I28" s="84"/>
      <c r="J28" s="84"/>
      <c r="K28" s="85"/>
      <c r="M28" s="86"/>
    </row>
    <row r="29" spans="1:13" s="8" customFormat="1" ht="75.75" customHeight="1">
      <c r="A29" s="87">
        <v>24</v>
      </c>
      <c r="B29" s="96" t="s">
        <v>231</v>
      </c>
      <c r="C29" s="97" t="s">
        <v>116</v>
      </c>
      <c r="D29" s="88">
        <v>2</v>
      </c>
      <c r="E29" s="89"/>
      <c r="F29" s="84"/>
      <c r="G29" s="84"/>
      <c r="H29" s="84"/>
      <c r="I29" s="84"/>
      <c r="J29" s="84"/>
      <c r="K29" s="85"/>
      <c r="M29" s="86"/>
    </row>
    <row r="30" spans="1:13" s="8" customFormat="1" ht="75.75" customHeight="1">
      <c r="A30" s="87">
        <v>25</v>
      </c>
      <c r="B30" s="96" t="s">
        <v>232</v>
      </c>
      <c r="C30" s="97" t="s">
        <v>116</v>
      </c>
      <c r="D30" s="98">
        <v>329</v>
      </c>
      <c r="E30" s="99"/>
      <c r="F30" s="84"/>
      <c r="G30" s="84"/>
      <c r="H30" s="84"/>
      <c r="I30" s="84"/>
      <c r="J30" s="84"/>
      <c r="K30" s="85"/>
      <c r="M30" s="86"/>
    </row>
    <row r="31" spans="1:13" s="8" customFormat="1" ht="54.75" customHeight="1">
      <c r="A31" s="100" t="s">
        <v>117</v>
      </c>
      <c r="B31" s="82" t="s">
        <v>118</v>
      </c>
      <c r="C31" s="84"/>
      <c r="D31" s="84"/>
      <c r="E31" s="101"/>
      <c r="F31" s="84"/>
      <c r="G31" s="84"/>
      <c r="H31" s="84"/>
      <c r="I31" s="84"/>
      <c r="J31" s="84"/>
      <c r="K31" s="85"/>
      <c r="M31" s="86"/>
    </row>
    <row r="32" spans="1:13" s="8" customFormat="1" ht="75.75" customHeight="1">
      <c r="A32" s="87">
        <v>26</v>
      </c>
      <c r="B32" s="28" t="s">
        <v>119</v>
      </c>
      <c r="C32" s="35" t="s">
        <v>95</v>
      </c>
      <c r="D32" s="88">
        <v>69</v>
      </c>
      <c r="E32" s="89"/>
      <c r="F32" s="84"/>
      <c r="G32" s="84"/>
      <c r="H32" s="84"/>
      <c r="I32" s="84"/>
      <c r="J32" s="84"/>
      <c r="K32" s="85"/>
      <c r="M32" s="86"/>
    </row>
    <row r="33" spans="1:13" s="8" customFormat="1" ht="75.75" customHeight="1">
      <c r="A33" s="87">
        <v>27</v>
      </c>
      <c r="B33" s="28" t="s">
        <v>96</v>
      </c>
      <c r="C33" s="35" t="s">
        <v>17</v>
      </c>
      <c r="D33" s="88">
        <v>239.08499999999998</v>
      </c>
      <c r="E33" s="89"/>
      <c r="F33" s="84"/>
      <c r="G33" s="84"/>
      <c r="H33" s="84"/>
      <c r="I33" s="84"/>
      <c r="J33" s="84"/>
      <c r="K33" s="85"/>
      <c r="M33" s="86"/>
    </row>
    <row r="34" spans="1:13" s="8" customFormat="1" ht="38.25" customHeight="1">
      <c r="A34" s="87">
        <v>28</v>
      </c>
      <c r="B34" s="28" t="s">
        <v>97</v>
      </c>
      <c r="C34" s="35" t="s">
        <v>17</v>
      </c>
      <c r="D34" s="88">
        <v>26.564999999999998</v>
      </c>
      <c r="E34" s="87"/>
      <c r="F34" s="84"/>
      <c r="G34" s="84"/>
      <c r="H34" s="84"/>
      <c r="I34" s="84"/>
      <c r="J34" s="84"/>
      <c r="K34" s="85"/>
      <c r="M34" s="86"/>
    </row>
    <row r="35" spans="1:13" s="8" customFormat="1" ht="45.75" customHeight="1">
      <c r="A35" s="87">
        <v>29</v>
      </c>
      <c r="B35" s="28" t="s">
        <v>99</v>
      </c>
      <c r="C35" s="35" t="s">
        <v>19</v>
      </c>
      <c r="D35" s="72">
        <v>531.29999999999995</v>
      </c>
      <c r="E35" s="90"/>
      <c r="F35" s="84"/>
      <c r="G35" s="84"/>
      <c r="H35" s="84"/>
      <c r="I35" s="84"/>
      <c r="J35" s="84"/>
      <c r="K35" s="85"/>
      <c r="M35" s="86"/>
    </row>
    <row r="36" spans="1:13" s="8" customFormat="1" ht="63.75" customHeight="1">
      <c r="A36" s="87">
        <v>30</v>
      </c>
      <c r="B36" s="28" t="s">
        <v>100</v>
      </c>
      <c r="C36" s="35" t="s">
        <v>19</v>
      </c>
      <c r="D36" s="72">
        <v>27.6</v>
      </c>
      <c r="E36" s="90"/>
      <c r="F36" s="84"/>
      <c r="G36" s="84"/>
      <c r="H36" s="84"/>
      <c r="I36" s="84"/>
      <c r="J36" s="84"/>
      <c r="K36" s="85"/>
      <c r="M36" s="86"/>
    </row>
    <row r="37" spans="1:13" s="8" customFormat="1" ht="47.25" customHeight="1">
      <c r="A37" s="87">
        <v>31</v>
      </c>
      <c r="B37" s="28" t="s">
        <v>101</v>
      </c>
      <c r="C37" s="35" t="s">
        <v>95</v>
      </c>
      <c r="D37" s="72">
        <v>363.4</v>
      </c>
      <c r="E37" s="90"/>
      <c r="F37" s="84"/>
      <c r="G37" s="84"/>
      <c r="H37" s="84"/>
      <c r="I37" s="84"/>
      <c r="J37" s="84"/>
      <c r="K37" s="85"/>
      <c r="M37" s="86"/>
    </row>
    <row r="38" spans="1:13" s="8" customFormat="1" ht="48.75" customHeight="1">
      <c r="A38" s="87">
        <v>32</v>
      </c>
      <c r="B38" s="91" t="s">
        <v>102</v>
      </c>
      <c r="C38" s="35" t="s">
        <v>17</v>
      </c>
      <c r="D38" s="88">
        <v>224.91918338999997</v>
      </c>
      <c r="E38" s="87"/>
      <c r="F38" s="84"/>
      <c r="G38" s="84"/>
      <c r="H38" s="84"/>
      <c r="I38" s="84"/>
      <c r="J38" s="84"/>
      <c r="K38" s="85"/>
      <c r="M38" s="86"/>
    </row>
    <row r="39" spans="1:13" s="8" customFormat="1" ht="65.25" customHeight="1">
      <c r="A39" s="87">
        <v>33</v>
      </c>
      <c r="B39" s="28" t="s">
        <v>233</v>
      </c>
      <c r="C39" s="35" t="s">
        <v>17</v>
      </c>
      <c r="D39" s="88">
        <v>40.730816610000005</v>
      </c>
      <c r="E39" s="89"/>
      <c r="F39" s="84"/>
      <c r="G39" s="84"/>
      <c r="H39" s="84"/>
      <c r="I39" s="84"/>
      <c r="J39" s="84"/>
      <c r="K39" s="85"/>
      <c r="M39" s="86"/>
    </row>
    <row r="40" spans="1:13" s="8" customFormat="1" ht="86.25" customHeight="1">
      <c r="A40" s="87">
        <v>34</v>
      </c>
      <c r="B40" s="28" t="s">
        <v>120</v>
      </c>
      <c r="C40" s="92" t="s">
        <v>25</v>
      </c>
      <c r="D40" s="93">
        <v>1</v>
      </c>
      <c r="E40" s="89"/>
      <c r="F40" s="84"/>
      <c r="G40" s="84"/>
      <c r="H40" s="84"/>
      <c r="I40" s="84"/>
      <c r="J40" s="84"/>
      <c r="K40" s="85"/>
      <c r="M40" s="86"/>
    </row>
    <row r="41" spans="1:13" s="8" customFormat="1" ht="44.25" customHeight="1">
      <c r="A41" s="87">
        <v>35</v>
      </c>
      <c r="B41" s="102" t="s">
        <v>121</v>
      </c>
      <c r="C41" s="92" t="s">
        <v>29</v>
      </c>
      <c r="D41" s="93">
        <v>1</v>
      </c>
      <c r="E41" s="89"/>
      <c r="F41" s="84"/>
      <c r="G41" s="84"/>
      <c r="H41" s="84"/>
      <c r="I41" s="84"/>
      <c r="J41" s="84"/>
      <c r="K41" s="85"/>
      <c r="M41" s="86"/>
    </row>
    <row r="42" spans="1:13" s="8" customFormat="1" ht="72" customHeight="1">
      <c r="A42" s="87">
        <v>36</v>
      </c>
      <c r="B42" s="103" t="s">
        <v>234</v>
      </c>
      <c r="C42" s="97" t="s">
        <v>116</v>
      </c>
      <c r="D42" s="88">
        <v>46</v>
      </c>
      <c r="E42" s="89"/>
      <c r="F42" s="84"/>
      <c r="G42" s="84"/>
      <c r="H42" s="84"/>
      <c r="I42" s="84"/>
      <c r="J42" s="84"/>
      <c r="K42" s="85"/>
      <c r="M42" s="86"/>
    </row>
    <row r="43" spans="1:13" s="8" customFormat="1" ht="66" customHeight="1">
      <c r="A43" s="100" t="s">
        <v>122</v>
      </c>
      <c r="B43" s="104" t="s">
        <v>123</v>
      </c>
      <c r="C43" s="105"/>
      <c r="D43" s="105"/>
      <c r="E43" s="106"/>
      <c r="F43" s="84"/>
      <c r="G43" s="84"/>
      <c r="H43" s="84"/>
      <c r="I43" s="84"/>
      <c r="J43" s="84"/>
      <c r="K43" s="85"/>
      <c r="M43" s="86"/>
    </row>
    <row r="44" spans="1:13" s="8" customFormat="1" ht="60" customHeight="1">
      <c r="A44" s="87">
        <v>37</v>
      </c>
      <c r="B44" s="28" t="s">
        <v>119</v>
      </c>
      <c r="C44" s="35" t="s">
        <v>95</v>
      </c>
      <c r="D44" s="88">
        <v>7</v>
      </c>
      <c r="E44" s="89"/>
      <c r="F44" s="84"/>
      <c r="G44" s="84"/>
      <c r="H44" s="84"/>
      <c r="I44" s="84"/>
      <c r="J44" s="84"/>
      <c r="K44" s="85"/>
      <c r="M44" s="86"/>
    </row>
    <row r="45" spans="1:13" s="8" customFormat="1" ht="73.5" customHeight="1">
      <c r="A45" s="87">
        <v>38</v>
      </c>
      <c r="B45" s="28" t="s">
        <v>124</v>
      </c>
      <c r="C45" s="35" t="s">
        <v>17</v>
      </c>
      <c r="D45" s="88">
        <v>73.62</v>
      </c>
      <c r="E45" s="89"/>
      <c r="F45" s="84"/>
      <c r="G45" s="84"/>
      <c r="H45" s="84"/>
      <c r="I45" s="84"/>
      <c r="J45" s="84"/>
      <c r="K45" s="85"/>
      <c r="M45" s="86"/>
    </row>
    <row r="46" spans="1:13" s="8" customFormat="1" ht="35.25" customHeight="1">
      <c r="A46" s="87">
        <v>39</v>
      </c>
      <c r="B46" s="28" t="s">
        <v>97</v>
      </c>
      <c r="C46" s="35" t="s">
        <v>17</v>
      </c>
      <c r="D46" s="88">
        <v>8.18</v>
      </c>
      <c r="E46" s="87"/>
      <c r="F46" s="84"/>
      <c r="G46" s="84"/>
      <c r="H46" s="84"/>
      <c r="I46" s="84"/>
      <c r="J46" s="84"/>
      <c r="K46" s="85"/>
      <c r="M46" s="86"/>
    </row>
    <row r="47" spans="1:13" s="8" customFormat="1" ht="43.5" customHeight="1">
      <c r="A47" s="87">
        <v>40</v>
      </c>
      <c r="B47" s="28" t="s">
        <v>99</v>
      </c>
      <c r="C47" s="35" t="s">
        <v>19</v>
      </c>
      <c r="D47" s="72">
        <v>163.6</v>
      </c>
      <c r="E47" s="90"/>
      <c r="F47" s="84"/>
      <c r="G47" s="84"/>
      <c r="H47" s="84"/>
      <c r="I47" s="84"/>
      <c r="J47" s="84"/>
      <c r="K47" s="85"/>
      <c r="M47" s="86"/>
    </row>
    <row r="48" spans="1:13" s="8" customFormat="1" ht="50.25" customHeight="1">
      <c r="A48" s="87">
        <v>41</v>
      </c>
      <c r="B48" s="28" t="s">
        <v>100</v>
      </c>
      <c r="C48" s="35" t="s">
        <v>19</v>
      </c>
      <c r="D48" s="72">
        <v>2.8000000000000003</v>
      </c>
      <c r="E48" s="90"/>
      <c r="F48" s="84"/>
      <c r="G48" s="84"/>
      <c r="H48" s="84"/>
      <c r="I48" s="84"/>
      <c r="J48" s="84"/>
      <c r="K48" s="85"/>
      <c r="M48" s="86"/>
    </row>
    <row r="49" spans="1:13" s="8" customFormat="1" ht="45.75" customHeight="1">
      <c r="A49" s="87">
        <v>42</v>
      </c>
      <c r="B49" s="28" t="s">
        <v>101</v>
      </c>
      <c r="C49" s="35" t="s">
        <v>95</v>
      </c>
      <c r="D49" s="72">
        <v>165</v>
      </c>
      <c r="E49" s="90"/>
      <c r="F49" s="84"/>
      <c r="G49" s="84"/>
      <c r="H49" s="84"/>
      <c r="I49" s="84"/>
      <c r="J49" s="84"/>
      <c r="K49" s="85"/>
      <c r="M49" s="86"/>
    </row>
    <row r="50" spans="1:13" s="8" customFormat="1" ht="32.25" customHeight="1">
      <c r="A50" s="87">
        <v>43</v>
      </c>
      <c r="B50" s="91" t="s">
        <v>102</v>
      </c>
      <c r="C50" s="35" t="s">
        <v>17</v>
      </c>
      <c r="D50" s="88">
        <v>65.576956624999994</v>
      </c>
      <c r="E50" s="87"/>
      <c r="F50" s="84"/>
      <c r="G50" s="84"/>
      <c r="H50" s="84"/>
      <c r="I50" s="84"/>
      <c r="J50" s="84"/>
      <c r="K50" s="85"/>
      <c r="M50" s="86"/>
    </row>
    <row r="51" spans="1:13" s="8" customFormat="1" ht="58.5" customHeight="1">
      <c r="A51" s="87">
        <v>44</v>
      </c>
      <c r="B51" s="28" t="s">
        <v>230</v>
      </c>
      <c r="C51" s="35" t="s">
        <v>17</v>
      </c>
      <c r="D51" s="88">
        <v>12.259578375</v>
      </c>
      <c r="E51" s="89"/>
      <c r="F51" s="84"/>
      <c r="G51" s="84"/>
      <c r="H51" s="84"/>
      <c r="I51" s="84"/>
      <c r="J51" s="84"/>
      <c r="K51" s="85"/>
      <c r="M51" s="86"/>
    </row>
    <row r="52" spans="1:13" s="8" customFormat="1" ht="81.75" customHeight="1">
      <c r="A52" s="87">
        <v>45</v>
      </c>
      <c r="B52" s="28" t="s">
        <v>125</v>
      </c>
      <c r="C52" s="92" t="s">
        <v>25</v>
      </c>
      <c r="D52" s="93">
        <v>1</v>
      </c>
      <c r="E52" s="89"/>
      <c r="F52" s="84"/>
      <c r="G52" s="84"/>
      <c r="H52" s="84"/>
      <c r="I52" s="84"/>
      <c r="J52" s="84"/>
      <c r="K52" s="85"/>
      <c r="M52" s="86"/>
    </row>
    <row r="53" spans="1:13" s="8" customFormat="1" ht="113.25" customHeight="1">
      <c r="A53" s="87">
        <v>46</v>
      </c>
      <c r="B53" s="28" t="s">
        <v>126</v>
      </c>
      <c r="C53" s="92" t="s">
        <v>25</v>
      </c>
      <c r="D53" s="93">
        <v>1</v>
      </c>
      <c r="E53" s="89"/>
      <c r="F53" s="84"/>
      <c r="G53" s="84"/>
      <c r="H53" s="84"/>
      <c r="I53" s="84"/>
      <c r="J53" s="84"/>
      <c r="K53" s="85"/>
      <c r="M53" s="86"/>
    </row>
    <row r="54" spans="1:13" s="8" customFormat="1" ht="51.75" customHeight="1">
      <c r="A54" s="87">
        <v>47</v>
      </c>
      <c r="B54" s="28" t="s">
        <v>127</v>
      </c>
      <c r="C54" s="35" t="s">
        <v>17</v>
      </c>
      <c r="D54" s="88">
        <v>0.17662500000000003</v>
      </c>
      <c r="E54" s="89"/>
      <c r="F54" s="84"/>
      <c r="G54" s="84"/>
      <c r="H54" s="84"/>
      <c r="I54" s="84"/>
      <c r="J54" s="84"/>
      <c r="K54" s="85"/>
      <c r="M54" s="86"/>
    </row>
    <row r="55" spans="1:13" s="8" customFormat="1" ht="62.25" customHeight="1">
      <c r="A55" s="87">
        <v>48</v>
      </c>
      <c r="B55" s="28" t="s">
        <v>56</v>
      </c>
      <c r="C55" s="35" t="s">
        <v>24</v>
      </c>
      <c r="D55" s="88">
        <v>4.5137499999999999</v>
      </c>
      <c r="E55" s="89"/>
      <c r="F55" s="84"/>
      <c r="G55" s="84"/>
      <c r="H55" s="84"/>
      <c r="I55" s="84"/>
      <c r="J55" s="84"/>
      <c r="K55" s="85"/>
      <c r="M55" s="86"/>
    </row>
    <row r="56" spans="1:13" s="8" customFormat="1" ht="38.25" customHeight="1">
      <c r="A56" s="87">
        <v>49</v>
      </c>
      <c r="B56" s="28" t="s">
        <v>128</v>
      </c>
      <c r="C56" s="35" t="s">
        <v>17</v>
      </c>
      <c r="D56" s="88">
        <v>0.34259307550000001</v>
      </c>
      <c r="E56" s="89"/>
      <c r="F56" s="84"/>
      <c r="G56" s="84"/>
      <c r="H56" s="84"/>
      <c r="I56" s="84"/>
      <c r="J56" s="84"/>
      <c r="K56" s="85"/>
      <c r="M56" s="86"/>
    </row>
    <row r="57" spans="1:13" s="8" customFormat="1" ht="42" customHeight="1">
      <c r="A57" s="87">
        <v>50</v>
      </c>
      <c r="B57" s="102" t="s">
        <v>129</v>
      </c>
      <c r="C57" s="92" t="s">
        <v>29</v>
      </c>
      <c r="D57" s="93">
        <v>1</v>
      </c>
      <c r="E57" s="89"/>
      <c r="F57" s="84"/>
      <c r="G57" s="84"/>
      <c r="H57" s="84"/>
      <c r="I57" s="84"/>
      <c r="J57" s="84"/>
      <c r="K57" s="85"/>
    </row>
    <row r="58" spans="1:13" s="8" customFormat="1" ht="63" customHeight="1" thickBot="1">
      <c r="A58" s="87">
        <v>51</v>
      </c>
      <c r="B58" s="103" t="s">
        <v>235</v>
      </c>
      <c r="C58" s="97" t="s">
        <v>116</v>
      </c>
      <c r="D58" s="88">
        <v>25</v>
      </c>
      <c r="E58" s="89"/>
      <c r="F58" s="84"/>
      <c r="G58" s="84"/>
      <c r="H58" s="84"/>
      <c r="I58" s="84"/>
      <c r="J58" s="84"/>
      <c r="K58" s="85"/>
    </row>
    <row r="59" spans="1:13" s="8" customFormat="1" ht="27.75" customHeight="1" thickBot="1">
      <c r="A59" s="107"/>
      <c r="B59" s="108" t="s">
        <v>32</v>
      </c>
      <c r="C59" s="109"/>
      <c r="D59" s="110"/>
      <c r="E59" s="111"/>
      <c r="F59" s="111"/>
      <c r="G59" s="111"/>
      <c r="H59" s="111"/>
      <c r="I59" s="111"/>
      <c r="J59" s="111"/>
      <c r="K59" s="112"/>
    </row>
    <row r="60" spans="1:13" s="8" customFormat="1" ht="27.75" customHeight="1" thickBot="1">
      <c r="A60" s="113"/>
      <c r="B60" s="114" t="s">
        <v>33</v>
      </c>
      <c r="C60" s="29"/>
      <c r="D60" s="115"/>
      <c r="E60" s="116"/>
      <c r="F60" s="116"/>
      <c r="G60" s="116"/>
      <c r="H60" s="116"/>
      <c r="I60" s="116"/>
      <c r="J60" s="116"/>
      <c r="K60" s="117"/>
    </row>
    <row r="61" spans="1:13" s="8" customFormat="1" ht="27.75" customHeight="1" thickBot="1">
      <c r="A61" s="107"/>
      <c r="B61" s="108" t="s">
        <v>34</v>
      </c>
      <c r="C61" s="109"/>
      <c r="D61" s="110"/>
      <c r="E61" s="111"/>
      <c r="F61" s="111"/>
      <c r="G61" s="111"/>
      <c r="H61" s="111"/>
      <c r="I61" s="111"/>
      <c r="J61" s="111"/>
      <c r="K61" s="112"/>
    </row>
  </sheetData>
  <mergeCells count="8">
    <mergeCell ref="A1:K1"/>
    <mergeCell ref="A2:A3"/>
    <mergeCell ref="B2:B3"/>
    <mergeCell ref="C2:C3"/>
    <mergeCell ref="D2:D3"/>
    <mergeCell ref="E2:F2"/>
    <mergeCell ref="G2:H2"/>
    <mergeCell ref="I2:J2"/>
  </mergeCells>
  <pageMargins left="0.5" right="0.19" top="0.17" bottom="0.21" header="0.17" footer="0.16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B54" sqref="B54"/>
    </sheetView>
  </sheetViews>
  <sheetFormatPr defaultRowHeight="18"/>
  <cols>
    <col min="1" max="1" width="4.125" style="1" customWidth="1"/>
    <col min="2" max="2" width="30" style="1" customWidth="1"/>
    <col min="3" max="3" width="7.375" style="1" customWidth="1"/>
    <col min="4" max="11" width="10.625" style="1" customWidth="1"/>
    <col min="12" max="256" width="9" style="1"/>
    <col min="257" max="257" width="4.125" style="1" customWidth="1"/>
    <col min="258" max="258" width="30" style="1" customWidth="1"/>
    <col min="259" max="259" width="7.375" style="1" customWidth="1"/>
    <col min="260" max="267" width="10.625" style="1" customWidth="1"/>
    <col min="268" max="512" width="9" style="1"/>
    <col min="513" max="513" width="4.125" style="1" customWidth="1"/>
    <col min="514" max="514" width="30" style="1" customWidth="1"/>
    <col min="515" max="515" width="7.375" style="1" customWidth="1"/>
    <col min="516" max="523" width="10.625" style="1" customWidth="1"/>
    <col min="524" max="768" width="9" style="1"/>
    <col min="769" max="769" width="4.125" style="1" customWidth="1"/>
    <col min="770" max="770" width="30" style="1" customWidth="1"/>
    <col min="771" max="771" width="7.375" style="1" customWidth="1"/>
    <col min="772" max="779" width="10.625" style="1" customWidth="1"/>
    <col min="780" max="1024" width="9" style="1"/>
    <col min="1025" max="1025" width="4.125" style="1" customWidth="1"/>
    <col min="1026" max="1026" width="30" style="1" customWidth="1"/>
    <col min="1027" max="1027" width="7.375" style="1" customWidth="1"/>
    <col min="1028" max="1035" width="10.625" style="1" customWidth="1"/>
    <col min="1036" max="1280" width="9" style="1"/>
    <col min="1281" max="1281" width="4.125" style="1" customWidth="1"/>
    <col min="1282" max="1282" width="30" style="1" customWidth="1"/>
    <col min="1283" max="1283" width="7.375" style="1" customWidth="1"/>
    <col min="1284" max="1291" width="10.625" style="1" customWidth="1"/>
    <col min="1292" max="1536" width="9" style="1"/>
    <col min="1537" max="1537" width="4.125" style="1" customWidth="1"/>
    <col min="1538" max="1538" width="30" style="1" customWidth="1"/>
    <col min="1539" max="1539" width="7.375" style="1" customWidth="1"/>
    <col min="1540" max="1547" width="10.625" style="1" customWidth="1"/>
    <col min="1548" max="1792" width="9" style="1"/>
    <col min="1793" max="1793" width="4.125" style="1" customWidth="1"/>
    <col min="1794" max="1794" width="30" style="1" customWidth="1"/>
    <col min="1795" max="1795" width="7.375" style="1" customWidth="1"/>
    <col min="1796" max="1803" width="10.625" style="1" customWidth="1"/>
    <col min="1804" max="2048" width="9" style="1"/>
    <col min="2049" max="2049" width="4.125" style="1" customWidth="1"/>
    <col min="2050" max="2050" width="30" style="1" customWidth="1"/>
    <col min="2051" max="2051" width="7.375" style="1" customWidth="1"/>
    <col min="2052" max="2059" width="10.625" style="1" customWidth="1"/>
    <col min="2060" max="2304" width="9" style="1"/>
    <col min="2305" max="2305" width="4.125" style="1" customWidth="1"/>
    <col min="2306" max="2306" width="30" style="1" customWidth="1"/>
    <col min="2307" max="2307" width="7.375" style="1" customWidth="1"/>
    <col min="2308" max="2315" width="10.625" style="1" customWidth="1"/>
    <col min="2316" max="2560" width="9" style="1"/>
    <col min="2561" max="2561" width="4.125" style="1" customWidth="1"/>
    <col min="2562" max="2562" width="30" style="1" customWidth="1"/>
    <col min="2563" max="2563" width="7.375" style="1" customWidth="1"/>
    <col min="2564" max="2571" width="10.625" style="1" customWidth="1"/>
    <col min="2572" max="2816" width="9" style="1"/>
    <col min="2817" max="2817" width="4.125" style="1" customWidth="1"/>
    <col min="2818" max="2818" width="30" style="1" customWidth="1"/>
    <col min="2819" max="2819" width="7.375" style="1" customWidth="1"/>
    <col min="2820" max="2827" width="10.625" style="1" customWidth="1"/>
    <col min="2828" max="3072" width="9" style="1"/>
    <col min="3073" max="3073" width="4.125" style="1" customWidth="1"/>
    <col min="3074" max="3074" width="30" style="1" customWidth="1"/>
    <col min="3075" max="3075" width="7.375" style="1" customWidth="1"/>
    <col min="3076" max="3083" width="10.625" style="1" customWidth="1"/>
    <col min="3084" max="3328" width="9" style="1"/>
    <col min="3329" max="3329" width="4.125" style="1" customWidth="1"/>
    <col min="3330" max="3330" width="30" style="1" customWidth="1"/>
    <col min="3331" max="3331" width="7.375" style="1" customWidth="1"/>
    <col min="3332" max="3339" width="10.625" style="1" customWidth="1"/>
    <col min="3340" max="3584" width="9" style="1"/>
    <col min="3585" max="3585" width="4.125" style="1" customWidth="1"/>
    <col min="3586" max="3586" width="30" style="1" customWidth="1"/>
    <col min="3587" max="3587" width="7.375" style="1" customWidth="1"/>
    <col min="3588" max="3595" width="10.625" style="1" customWidth="1"/>
    <col min="3596" max="3840" width="9" style="1"/>
    <col min="3841" max="3841" width="4.125" style="1" customWidth="1"/>
    <col min="3842" max="3842" width="30" style="1" customWidth="1"/>
    <col min="3843" max="3843" width="7.375" style="1" customWidth="1"/>
    <col min="3844" max="3851" width="10.625" style="1" customWidth="1"/>
    <col min="3852" max="4096" width="9" style="1"/>
    <col min="4097" max="4097" width="4.125" style="1" customWidth="1"/>
    <col min="4098" max="4098" width="30" style="1" customWidth="1"/>
    <col min="4099" max="4099" width="7.375" style="1" customWidth="1"/>
    <col min="4100" max="4107" width="10.625" style="1" customWidth="1"/>
    <col min="4108" max="4352" width="9" style="1"/>
    <col min="4353" max="4353" width="4.125" style="1" customWidth="1"/>
    <col min="4354" max="4354" width="30" style="1" customWidth="1"/>
    <col min="4355" max="4355" width="7.375" style="1" customWidth="1"/>
    <col min="4356" max="4363" width="10.625" style="1" customWidth="1"/>
    <col min="4364" max="4608" width="9" style="1"/>
    <col min="4609" max="4609" width="4.125" style="1" customWidth="1"/>
    <col min="4610" max="4610" width="30" style="1" customWidth="1"/>
    <col min="4611" max="4611" width="7.375" style="1" customWidth="1"/>
    <col min="4612" max="4619" width="10.625" style="1" customWidth="1"/>
    <col min="4620" max="4864" width="9" style="1"/>
    <col min="4865" max="4865" width="4.125" style="1" customWidth="1"/>
    <col min="4866" max="4866" width="30" style="1" customWidth="1"/>
    <col min="4867" max="4867" width="7.375" style="1" customWidth="1"/>
    <col min="4868" max="4875" width="10.625" style="1" customWidth="1"/>
    <col min="4876" max="5120" width="9" style="1"/>
    <col min="5121" max="5121" width="4.125" style="1" customWidth="1"/>
    <col min="5122" max="5122" width="30" style="1" customWidth="1"/>
    <col min="5123" max="5123" width="7.375" style="1" customWidth="1"/>
    <col min="5124" max="5131" width="10.625" style="1" customWidth="1"/>
    <col min="5132" max="5376" width="9" style="1"/>
    <col min="5377" max="5377" width="4.125" style="1" customWidth="1"/>
    <col min="5378" max="5378" width="30" style="1" customWidth="1"/>
    <col min="5379" max="5379" width="7.375" style="1" customWidth="1"/>
    <col min="5380" max="5387" width="10.625" style="1" customWidth="1"/>
    <col min="5388" max="5632" width="9" style="1"/>
    <col min="5633" max="5633" width="4.125" style="1" customWidth="1"/>
    <col min="5634" max="5634" width="30" style="1" customWidth="1"/>
    <col min="5635" max="5635" width="7.375" style="1" customWidth="1"/>
    <col min="5636" max="5643" width="10.625" style="1" customWidth="1"/>
    <col min="5644" max="5888" width="9" style="1"/>
    <col min="5889" max="5889" width="4.125" style="1" customWidth="1"/>
    <col min="5890" max="5890" width="30" style="1" customWidth="1"/>
    <col min="5891" max="5891" width="7.375" style="1" customWidth="1"/>
    <col min="5892" max="5899" width="10.625" style="1" customWidth="1"/>
    <col min="5900" max="6144" width="9" style="1"/>
    <col min="6145" max="6145" width="4.125" style="1" customWidth="1"/>
    <col min="6146" max="6146" width="30" style="1" customWidth="1"/>
    <col min="6147" max="6147" width="7.375" style="1" customWidth="1"/>
    <col min="6148" max="6155" width="10.625" style="1" customWidth="1"/>
    <col min="6156" max="6400" width="9" style="1"/>
    <col min="6401" max="6401" width="4.125" style="1" customWidth="1"/>
    <col min="6402" max="6402" width="30" style="1" customWidth="1"/>
    <col min="6403" max="6403" width="7.375" style="1" customWidth="1"/>
    <col min="6404" max="6411" width="10.625" style="1" customWidth="1"/>
    <col min="6412" max="6656" width="9" style="1"/>
    <col min="6657" max="6657" width="4.125" style="1" customWidth="1"/>
    <col min="6658" max="6658" width="30" style="1" customWidth="1"/>
    <col min="6659" max="6659" width="7.375" style="1" customWidth="1"/>
    <col min="6660" max="6667" width="10.625" style="1" customWidth="1"/>
    <col min="6668" max="6912" width="9" style="1"/>
    <col min="6913" max="6913" width="4.125" style="1" customWidth="1"/>
    <col min="6914" max="6914" width="30" style="1" customWidth="1"/>
    <col min="6915" max="6915" width="7.375" style="1" customWidth="1"/>
    <col min="6916" max="6923" width="10.625" style="1" customWidth="1"/>
    <col min="6924" max="7168" width="9" style="1"/>
    <col min="7169" max="7169" width="4.125" style="1" customWidth="1"/>
    <col min="7170" max="7170" width="30" style="1" customWidth="1"/>
    <col min="7171" max="7171" width="7.375" style="1" customWidth="1"/>
    <col min="7172" max="7179" width="10.625" style="1" customWidth="1"/>
    <col min="7180" max="7424" width="9" style="1"/>
    <col min="7425" max="7425" width="4.125" style="1" customWidth="1"/>
    <col min="7426" max="7426" width="30" style="1" customWidth="1"/>
    <col min="7427" max="7427" width="7.375" style="1" customWidth="1"/>
    <col min="7428" max="7435" width="10.625" style="1" customWidth="1"/>
    <col min="7436" max="7680" width="9" style="1"/>
    <col min="7681" max="7681" width="4.125" style="1" customWidth="1"/>
    <col min="7682" max="7682" width="30" style="1" customWidth="1"/>
    <col min="7683" max="7683" width="7.375" style="1" customWidth="1"/>
    <col min="7684" max="7691" width="10.625" style="1" customWidth="1"/>
    <col min="7692" max="7936" width="9" style="1"/>
    <col min="7937" max="7937" width="4.125" style="1" customWidth="1"/>
    <col min="7938" max="7938" width="30" style="1" customWidth="1"/>
    <col min="7939" max="7939" width="7.375" style="1" customWidth="1"/>
    <col min="7940" max="7947" width="10.625" style="1" customWidth="1"/>
    <col min="7948" max="8192" width="9" style="1"/>
    <col min="8193" max="8193" width="4.125" style="1" customWidth="1"/>
    <col min="8194" max="8194" width="30" style="1" customWidth="1"/>
    <col min="8195" max="8195" width="7.375" style="1" customWidth="1"/>
    <col min="8196" max="8203" width="10.625" style="1" customWidth="1"/>
    <col min="8204" max="8448" width="9" style="1"/>
    <col min="8449" max="8449" width="4.125" style="1" customWidth="1"/>
    <col min="8450" max="8450" width="30" style="1" customWidth="1"/>
    <col min="8451" max="8451" width="7.375" style="1" customWidth="1"/>
    <col min="8452" max="8459" width="10.625" style="1" customWidth="1"/>
    <col min="8460" max="8704" width="9" style="1"/>
    <col min="8705" max="8705" width="4.125" style="1" customWidth="1"/>
    <col min="8706" max="8706" width="30" style="1" customWidth="1"/>
    <col min="8707" max="8707" width="7.375" style="1" customWidth="1"/>
    <col min="8708" max="8715" width="10.625" style="1" customWidth="1"/>
    <col min="8716" max="8960" width="9" style="1"/>
    <col min="8961" max="8961" width="4.125" style="1" customWidth="1"/>
    <col min="8962" max="8962" width="30" style="1" customWidth="1"/>
    <col min="8963" max="8963" width="7.375" style="1" customWidth="1"/>
    <col min="8964" max="8971" width="10.625" style="1" customWidth="1"/>
    <col min="8972" max="9216" width="9" style="1"/>
    <col min="9217" max="9217" width="4.125" style="1" customWidth="1"/>
    <col min="9218" max="9218" width="30" style="1" customWidth="1"/>
    <col min="9219" max="9219" width="7.375" style="1" customWidth="1"/>
    <col min="9220" max="9227" width="10.625" style="1" customWidth="1"/>
    <col min="9228" max="9472" width="9" style="1"/>
    <col min="9473" max="9473" width="4.125" style="1" customWidth="1"/>
    <col min="9474" max="9474" width="30" style="1" customWidth="1"/>
    <col min="9475" max="9475" width="7.375" style="1" customWidth="1"/>
    <col min="9476" max="9483" width="10.625" style="1" customWidth="1"/>
    <col min="9484" max="9728" width="9" style="1"/>
    <col min="9729" max="9729" width="4.125" style="1" customWidth="1"/>
    <col min="9730" max="9730" width="30" style="1" customWidth="1"/>
    <col min="9731" max="9731" width="7.375" style="1" customWidth="1"/>
    <col min="9732" max="9739" width="10.625" style="1" customWidth="1"/>
    <col min="9740" max="9984" width="9" style="1"/>
    <col min="9985" max="9985" width="4.125" style="1" customWidth="1"/>
    <col min="9986" max="9986" width="30" style="1" customWidth="1"/>
    <col min="9987" max="9987" width="7.375" style="1" customWidth="1"/>
    <col min="9988" max="9995" width="10.625" style="1" customWidth="1"/>
    <col min="9996" max="10240" width="9" style="1"/>
    <col min="10241" max="10241" width="4.125" style="1" customWidth="1"/>
    <col min="10242" max="10242" width="30" style="1" customWidth="1"/>
    <col min="10243" max="10243" width="7.375" style="1" customWidth="1"/>
    <col min="10244" max="10251" width="10.625" style="1" customWidth="1"/>
    <col min="10252" max="10496" width="9" style="1"/>
    <col min="10497" max="10497" width="4.125" style="1" customWidth="1"/>
    <col min="10498" max="10498" width="30" style="1" customWidth="1"/>
    <col min="10499" max="10499" width="7.375" style="1" customWidth="1"/>
    <col min="10500" max="10507" width="10.625" style="1" customWidth="1"/>
    <col min="10508" max="10752" width="9" style="1"/>
    <col min="10753" max="10753" width="4.125" style="1" customWidth="1"/>
    <col min="10754" max="10754" width="30" style="1" customWidth="1"/>
    <col min="10755" max="10755" width="7.375" style="1" customWidth="1"/>
    <col min="10756" max="10763" width="10.625" style="1" customWidth="1"/>
    <col min="10764" max="11008" width="9" style="1"/>
    <col min="11009" max="11009" width="4.125" style="1" customWidth="1"/>
    <col min="11010" max="11010" width="30" style="1" customWidth="1"/>
    <col min="11011" max="11011" width="7.375" style="1" customWidth="1"/>
    <col min="11012" max="11019" width="10.625" style="1" customWidth="1"/>
    <col min="11020" max="11264" width="9" style="1"/>
    <col min="11265" max="11265" width="4.125" style="1" customWidth="1"/>
    <col min="11266" max="11266" width="30" style="1" customWidth="1"/>
    <col min="11267" max="11267" width="7.375" style="1" customWidth="1"/>
    <col min="11268" max="11275" width="10.625" style="1" customWidth="1"/>
    <col min="11276" max="11520" width="9" style="1"/>
    <col min="11521" max="11521" width="4.125" style="1" customWidth="1"/>
    <col min="11522" max="11522" width="30" style="1" customWidth="1"/>
    <col min="11523" max="11523" width="7.375" style="1" customWidth="1"/>
    <col min="11524" max="11531" width="10.625" style="1" customWidth="1"/>
    <col min="11532" max="11776" width="9" style="1"/>
    <col min="11777" max="11777" width="4.125" style="1" customWidth="1"/>
    <col min="11778" max="11778" width="30" style="1" customWidth="1"/>
    <col min="11779" max="11779" width="7.375" style="1" customWidth="1"/>
    <col min="11780" max="11787" width="10.625" style="1" customWidth="1"/>
    <col min="11788" max="12032" width="9" style="1"/>
    <col min="12033" max="12033" width="4.125" style="1" customWidth="1"/>
    <col min="12034" max="12034" width="30" style="1" customWidth="1"/>
    <col min="12035" max="12035" width="7.375" style="1" customWidth="1"/>
    <col min="12036" max="12043" width="10.625" style="1" customWidth="1"/>
    <col min="12044" max="12288" width="9" style="1"/>
    <col min="12289" max="12289" width="4.125" style="1" customWidth="1"/>
    <col min="12290" max="12290" width="30" style="1" customWidth="1"/>
    <col min="12291" max="12291" width="7.375" style="1" customWidth="1"/>
    <col min="12292" max="12299" width="10.625" style="1" customWidth="1"/>
    <col min="12300" max="12544" width="9" style="1"/>
    <col min="12545" max="12545" width="4.125" style="1" customWidth="1"/>
    <col min="12546" max="12546" width="30" style="1" customWidth="1"/>
    <col min="12547" max="12547" width="7.375" style="1" customWidth="1"/>
    <col min="12548" max="12555" width="10.625" style="1" customWidth="1"/>
    <col min="12556" max="12800" width="9" style="1"/>
    <col min="12801" max="12801" width="4.125" style="1" customWidth="1"/>
    <col min="12802" max="12802" width="30" style="1" customWidth="1"/>
    <col min="12803" max="12803" width="7.375" style="1" customWidth="1"/>
    <col min="12804" max="12811" width="10.625" style="1" customWidth="1"/>
    <col min="12812" max="13056" width="9" style="1"/>
    <col min="13057" max="13057" width="4.125" style="1" customWidth="1"/>
    <col min="13058" max="13058" width="30" style="1" customWidth="1"/>
    <col min="13059" max="13059" width="7.375" style="1" customWidth="1"/>
    <col min="13060" max="13067" width="10.625" style="1" customWidth="1"/>
    <col min="13068" max="13312" width="9" style="1"/>
    <col min="13313" max="13313" width="4.125" style="1" customWidth="1"/>
    <col min="13314" max="13314" width="30" style="1" customWidth="1"/>
    <col min="13315" max="13315" width="7.375" style="1" customWidth="1"/>
    <col min="13316" max="13323" width="10.625" style="1" customWidth="1"/>
    <col min="13324" max="13568" width="9" style="1"/>
    <col min="13569" max="13569" width="4.125" style="1" customWidth="1"/>
    <col min="13570" max="13570" width="30" style="1" customWidth="1"/>
    <col min="13571" max="13571" width="7.375" style="1" customWidth="1"/>
    <col min="13572" max="13579" width="10.625" style="1" customWidth="1"/>
    <col min="13580" max="13824" width="9" style="1"/>
    <col min="13825" max="13825" width="4.125" style="1" customWidth="1"/>
    <col min="13826" max="13826" width="30" style="1" customWidth="1"/>
    <col min="13827" max="13827" width="7.375" style="1" customWidth="1"/>
    <col min="13828" max="13835" width="10.625" style="1" customWidth="1"/>
    <col min="13836" max="14080" width="9" style="1"/>
    <col min="14081" max="14081" width="4.125" style="1" customWidth="1"/>
    <col min="14082" max="14082" width="30" style="1" customWidth="1"/>
    <col min="14083" max="14083" width="7.375" style="1" customWidth="1"/>
    <col min="14084" max="14091" width="10.625" style="1" customWidth="1"/>
    <col min="14092" max="14336" width="9" style="1"/>
    <col min="14337" max="14337" width="4.125" style="1" customWidth="1"/>
    <col min="14338" max="14338" width="30" style="1" customWidth="1"/>
    <col min="14339" max="14339" width="7.375" style="1" customWidth="1"/>
    <col min="14340" max="14347" width="10.625" style="1" customWidth="1"/>
    <col min="14348" max="14592" width="9" style="1"/>
    <col min="14593" max="14593" width="4.125" style="1" customWidth="1"/>
    <col min="14594" max="14594" width="30" style="1" customWidth="1"/>
    <col min="14595" max="14595" width="7.375" style="1" customWidth="1"/>
    <col min="14596" max="14603" width="10.625" style="1" customWidth="1"/>
    <col min="14604" max="14848" width="9" style="1"/>
    <col min="14849" max="14849" width="4.125" style="1" customWidth="1"/>
    <col min="14850" max="14850" width="30" style="1" customWidth="1"/>
    <col min="14851" max="14851" width="7.375" style="1" customWidth="1"/>
    <col min="14852" max="14859" width="10.625" style="1" customWidth="1"/>
    <col min="14860" max="15104" width="9" style="1"/>
    <col min="15105" max="15105" width="4.125" style="1" customWidth="1"/>
    <col min="15106" max="15106" width="30" style="1" customWidth="1"/>
    <col min="15107" max="15107" width="7.375" style="1" customWidth="1"/>
    <col min="15108" max="15115" width="10.625" style="1" customWidth="1"/>
    <col min="15116" max="15360" width="9" style="1"/>
    <col min="15361" max="15361" width="4.125" style="1" customWidth="1"/>
    <col min="15362" max="15362" width="30" style="1" customWidth="1"/>
    <col min="15363" max="15363" width="7.375" style="1" customWidth="1"/>
    <col min="15364" max="15371" width="10.625" style="1" customWidth="1"/>
    <col min="15372" max="15616" width="9" style="1"/>
    <col min="15617" max="15617" width="4.125" style="1" customWidth="1"/>
    <col min="15618" max="15618" width="30" style="1" customWidth="1"/>
    <col min="15619" max="15619" width="7.375" style="1" customWidth="1"/>
    <col min="15620" max="15627" width="10.625" style="1" customWidth="1"/>
    <col min="15628" max="15872" width="9" style="1"/>
    <col min="15873" max="15873" width="4.125" style="1" customWidth="1"/>
    <col min="15874" max="15874" width="30" style="1" customWidth="1"/>
    <col min="15875" max="15875" width="7.375" style="1" customWidth="1"/>
    <col min="15876" max="15883" width="10.625" style="1" customWidth="1"/>
    <col min="15884" max="16128" width="9" style="1"/>
    <col min="16129" max="16129" width="4.125" style="1" customWidth="1"/>
    <col min="16130" max="16130" width="30" style="1" customWidth="1"/>
    <col min="16131" max="16131" width="7.375" style="1" customWidth="1"/>
    <col min="16132" max="16139" width="10.625" style="1" customWidth="1"/>
    <col min="16140" max="16384" width="9" style="1"/>
  </cols>
  <sheetData>
    <row r="1" spans="1:13" s="75" customFormat="1" ht="44.25" customHeight="1" thickBot="1">
      <c r="A1" s="217" t="s">
        <v>164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3" s="8" customFormat="1" ht="18" customHeight="1">
      <c r="A2" s="212" t="s">
        <v>5</v>
      </c>
      <c r="B2" s="214" t="s">
        <v>6</v>
      </c>
      <c r="C2" s="214" t="s">
        <v>7</v>
      </c>
      <c r="D2" s="214" t="s">
        <v>8</v>
      </c>
      <c r="E2" s="216" t="s">
        <v>9</v>
      </c>
      <c r="F2" s="216"/>
      <c r="G2" s="216" t="s">
        <v>10</v>
      </c>
      <c r="H2" s="216"/>
      <c r="I2" s="214" t="s">
        <v>11</v>
      </c>
      <c r="J2" s="214"/>
      <c r="K2" s="10" t="s">
        <v>12</v>
      </c>
    </row>
    <row r="3" spans="1:13" s="8" customFormat="1" ht="39.75" customHeight="1" thickBot="1">
      <c r="A3" s="213"/>
      <c r="B3" s="215"/>
      <c r="C3" s="215"/>
      <c r="D3" s="215"/>
      <c r="E3" s="11" t="s">
        <v>13</v>
      </c>
      <c r="F3" s="12" t="s">
        <v>4</v>
      </c>
      <c r="G3" s="11" t="s">
        <v>13</v>
      </c>
      <c r="H3" s="12" t="s">
        <v>4</v>
      </c>
      <c r="I3" s="11" t="s">
        <v>13</v>
      </c>
      <c r="J3" s="12" t="s">
        <v>14</v>
      </c>
      <c r="K3" s="13" t="s">
        <v>15</v>
      </c>
    </row>
    <row r="4" spans="1:13" s="8" customFormat="1" ht="18.75" thickBot="1">
      <c r="A4" s="76">
        <v>1</v>
      </c>
      <c r="B4" s="77">
        <v>2</v>
      </c>
      <c r="C4" s="77">
        <v>3</v>
      </c>
      <c r="D4" s="77">
        <v>4</v>
      </c>
      <c r="E4" s="78">
        <v>5</v>
      </c>
      <c r="F4" s="79">
        <v>6</v>
      </c>
      <c r="G4" s="78">
        <v>7</v>
      </c>
      <c r="H4" s="79">
        <v>8</v>
      </c>
      <c r="I4" s="78">
        <v>9</v>
      </c>
      <c r="J4" s="79">
        <v>10</v>
      </c>
      <c r="K4" s="80">
        <v>11</v>
      </c>
    </row>
    <row r="5" spans="1:13" s="8" customFormat="1" ht="75.75" customHeight="1">
      <c r="A5" s="144">
        <v>1</v>
      </c>
      <c r="B5" s="145" t="s">
        <v>16</v>
      </c>
      <c r="C5" s="146" t="s">
        <v>165</v>
      </c>
      <c r="D5" s="147">
        <f>(3*410.5*1.3+1.6*10*0.7+1.3*2.7*41+1.3*2.4*20+3.2*3.2*I22+2.2*2.2*H28)*0.8</f>
        <v>1454.7680000000003</v>
      </c>
      <c r="E5" s="83"/>
      <c r="F5" s="84"/>
      <c r="G5" s="84"/>
      <c r="H5" s="84"/>
      <c r="I5" s="84"/>
      <c r="J5" s="84"/>
      <c r="K5" s="85"/>
      <c r="M5" s="86"/>
    </row>
    <row r="6" spans="1:13" s="8" customFormat="1" ht="63.75" customHeight="1">
      <c r="A6" s="144">
        <f>A5+1</f>
        <v>2</v>
      </c>
      <c r="B6" s="145" t="s">
        <v>18</v>
      </c>
      <c r="C6" s="146" t="s">
        <v>165</v>
      </c>
      <c r="D6" s="148">
        <f>D5/0.8*0.2</f>
        <v>363.69200000000006</v>
      </c>
      <c r="E6" s="89"/>
      <c r="F6" s="84"/>
      <c r="G6" s="84"/>
      <c r="H6" s="84"/>
      <c r="I6" s="84"/>
      <c r="J6" s="84"/>
      <c r="K6" s="85"/>
      <c r="M6" s="86"/>
    </row>
    <row r="7" spans="1:13" s="8" customFormat="1" ht="42" customHeight="1">
      <c r="A7" s="144">
        <v>3</v>
      </c>
      <c r="B7" s="145" t="s">
        <v>35</v>
      </c>
      <c r="C7" s="146" t="s">
        <v>19</v>
      </c>
      <c r="D7" s="148">
        <f>(D5+D6)*2</f>
        <v>3636.9200000000005</v>
      </c>
      <c r="E7" s="89"/>
      <c r="F7" s="84"/>
      <c r="G7" s="84"/>
      <c r="H7" s="84"/>
      <c r="I7" s="84"/>
      <c r="J7" s="84"/>
      <c r="K7" s="85"/>
      <c r="M7" s="86"/>
    </row>
    <row r="8" spans="1:13" s="8" customFormat="1" ht="60" customHeight="1">
      <c r="A8" s="144">
        <f t="shared" ref="A8" si="0">A7+1</f>
        <v>4</v>
      </c>
      <c r="B8" s="145" t="s">
        <v>20</v>
      </c>
      <c r="C8" s="146" t="s">
        <v>165</v>
      </c>
      <c r="D8" s="148">
        <v>451</v>
      </c>
      <c r="E8" s="87"/>
      <c r="F8" s="84"/>
      <c r="G8" s="84"/>
      <c r="H8" s="84"/>
      <c r="I8" s="84"/>
      <c r="J8" s="84"/>
      <c r="K8" s="85"/>
      <c r="M8" s="86"/>
    </row>
    <row r="9" spans="1:13" s="8" customFormat="1" ht="42" customHeight="1">
      <c r="A9" s="144">
        <v>5</v>
      </c>
      <c r="B9" s="145" t="s">
        <v>21</v>
      </c>
      <c r="C9" s="146" t="s">
        <v>165</v>
      </c>
      <c r="D9" s="148">
        <f>3.2*3.2*0.1*11+2.2*2.2*6*0.1</f>
        <v>14.168000000000003</v>
      </c>
      <c r="E9" s="87"/>
      <c r="F9" s="84"/>
      <c r="G9" s="84"/>
      <c r="H9" s="84"/>
      <c r="I9" s="84"/>
      <c r="J9" s="84"/>
      <c r="K9" s="85"/>
      <c r="M9" s="86"/>
    </row>
    <row r="10" spans="1:13" s="8" customFormat="1" ht="31.5" customHeight="1">
      <c r="A10" s="144">
        <v>6</v>
      </c>
      <c r="B10" s="145" t="s">
        <v>22</v>
      </c>
      <c r="C10" s="146" t="s">
        <v>165</v>
      </c>
      <c r="D10" s="148">
        <v>1647</v>
      </c>
      <c r="E10" s="90"/>
      <c r="F10" s="84"/>
      <c r="G10" s="84"/>
      <c r="H10" s="84"/>
      <c r="I10" s="84"/>
      <c r="J10" s="84"/>
      <c r="K10" s="85"/>
      <c r="M10" s="86"/>
    </row>
    <row r="11" spans="1:13" s="8" customFormat="1" ht="40.5" customHeight="1">
      <c r="A11" s="144">
        <v>7</v>
      </c>
      <c r="B11" s="149" t="s">
        <v>23</v>
      </c>
      <c r="C11" s="146" t="s">
        <v>166</v>
      </c>
      <c r="D11" s="150">
        <v>3428.4</v>
      </c>
      <c r="E11" s="90"/>
      <c r="F11" s="84"/>
      <c r="G11" s="84"/>
      <c r="H11" s="84"/>
      <c r="I11" s="84"/>
      <c r="J11" s="84"/>
      <c r="K11" s="85"/>
      <c r="M11" s="86"/>
    </row>
    <row r="12" spans="1:13" s="8" customFormat="1" ht="77.25" customHeight="1">
      <c r="A12" s="144">
        <v>8</v>
      </c>
      <c r="B12" s="149" t="s">
        <v>236</v>
      </c>
      <c r="C12" s="146" t="s">
        <v>25</v>
      </c>
      <c r="D12" s="150">
        <v>1</v>
      </c>
      <c r="E12" s="90"/>
      <c r="F12" s="84"/>
      <c r="G12" s="84"/>
      <c r="H12" s="84"/>
      <c r="I12" s="84"/>
      <c r="J12" s="84"/>
      <c r="K12" s="85"/>
      <c r="M12" s="86"/>
    </row>
    <row r="13" spans="1:13" s="8" customFormat="1" ht="72.75" customHeight="1">
      <c r="A13" s="144">
        <v>9</v>
      </c>
      <c r="B13" s="149" t="s">
        <v>237</v>
      </c>
      <c r="C13" s="146" t="s">
        <v>25</v>
      </c>
      <c r="D13" s="150">
        <v>1</v>
      </c>
      <c r="E13" s="87"/>
      <c r="F13" s="84"/>
      <c r="G13" s="84"/>
      <c r="H13" s="84"/>
      <c r="I13" s="84"/>
      <c r="J13" s="84"/>
      <c r="K13" s="85"/>
      <c r="M13" s="86"/>
    </row>
    <row r="14" spans="1:13" s="8" customFormat="1" ht="78.75" customHeight="1">
      <c r="A14" s="144">
        <v>10</v>
      </c>
      <c r="B14" s="149" t="s">
        <v>238</v>
      </c>
      <c r="C14" s="146" t="s">
        <v>25</v>
      </c>
      <c r="D14" s="150">
        <v>1</v>
      </c>
      <c r="E14" s="89"/>
      <c r="F14" s="84"/>
      <c r="G14" s="84"/>
      <c r="H14" s="84"/>
      <c r="I14" s="84"/>
      <c r="J14" s="84"/>
      <c r="K14" s="85"/>
      <c r="M14" s="86"/>
    </row>
    <row r="15" spans="1:13" s="8" customFormat="1" ht="69.75" customHeight="1">
      <c r="A15" s="144">
        <v>11</v>
      </c>
      <c r="B15" s="149" t="s">
        <v>239</v>
      </c>
      <c r="C15" s="146" t="s">
        <v>25</v>
      </c>
      <c r="D15" s="150">
        <v>1</v>
      </c>
      <c r="E15" s="89"/>
      <c r="F15" s="84"/>
      <c r="G15" s="84"/>
      <c r="H15" s="84"/>
      <c r="I15" s="84"/>
      <c r="J15" s="84"/>
      <c r="K15" s="85"/>
      <c r="M15" s="86"/>
    </row>
    <row r="16" spans="1:13" s="8" customFormat="1" ht="75" customHeight="1">
      <c r="A16" s="144">
        <v>12</v>
      </c>
      <c r="B16" s="149" t="s">
        <v>240</v>
      </c>
      <c r="C16" s="146" t="s">
        <v>25</v>
      </c>
      <c r="D16" s="150">
        <v>1</v>
      </c>
      <c r="E16" s="89"/>
      <c r="F16" s="84"/>
      <c r="G16" s="84"/>
      <c r="H16" s="84"/>
      <c r="I16" s="84"/>
      <c r="J16" s="84"/>
      <c r="K16" s="85"/>
      <c r="M16" s="86"/>
    </row>
    <row r="17" spans="1:13" s="8" customFormat="1" ht="81.75" customHeight="1">
      <c r="A17" s="144">
        <v>13</v>
      </c>
      <c r="B17" s="149" t="s">
        <v>241</v>
      </c>
      <c r="C17" s="146" t="s">
        <v>25</v>
      </c>
      <c r="D17" s="150">
        <v>1</v>
      </c>
      <c r="E17" s="89"/>
      <c r="F17" s="84"/>
      <c r="G17" s="84"/>
      <c r="H17" s="84"/>
      <c r="I17" s="84"/>
      <c r="J17" s="84"/>
      <c r="K17" s="85"/>
      <c r="M17" s="86"/>
    </row>
    <row r="18" spans="1:13" s="8" customFormat="1" ht="77.25" customHeight="1">
      <c r="A18" s="144">
        <v>14</v>
      </c>
      <c r="B18" s="149" t="s">
        <v>242</v>
      </c>
      <c r="C18" s="146" t="s">
        <v>25</v>
      </c>
      <c r="D18" s="150">
        <v>1</v>
      </c>
      <c r="E18" s="89"/>
      <c r="F18" s="84"/>
      <c r="G18" s="84"/>
      <c r="H18" s="84"/>
      <c r="I18" s="84"/>
      <c r="J18" s="84"/>
      <c r="K18" s="85"/>
      <c r="M18" s="86"/>
    </row>
    <row r="19" spans="1:13" s="8" customFormat="1" ht="76.5" customHeight="1">
      <c r="A19" s="144">
        <v>15</v>
      </c>
      <c r="B19" s="149" t="s">
        <v>243</v>
      </c>
      <c r="C19" s="146" t="s">
        <v>25</v>
      </c>
      <c r="D19" s="150">
        <v>1</v>
      </c>
      <c r="E19" s="89"/>
      <c r="F19" s="84"/>
      <c r="G19" s="84"/>
      <c r="H19" s="84"/>
      <c r="I19" s="84"/>
      <c r="J19" s="84"/>
      <c r="K19" s="85"/>
      <c r="M19" s="86"/>
    </row>
    <row r="20" spans="1:13" s="8" customFormat="1" ht="76.5" customHeight="1">
      <c r="A20" s="144">
        <v>16</v>
      </c>
      <c r="B20" s="149" t="s">
        <v>244</v>
      </c>
      <c r="C20" s="146" t="s">
        <v>25</v>
      </c>
      <c r="D20" s="150">
        <v>1</v>
      </c>
      <c r="E20" s="89"/>
      <c r="F20" s="84"/>
      <c r="G20" s="84"/>
      <c r="H20" s="84"/>
      <c r="I20" s="84"/>
      <c r="J20" s="84"/>
      <c r="K20" s="85"/>
      <c r="M20" s="86"/>
    </row>
    <row r="21" spans="1:13" s="8" customFormat="1" ht="78.75" customHeight="1">
      <c r="A21" s="144">
        <v>17</v>
      </c>
      <c r="B21" s="149" t="s">
        <v>245</v>
      </c>
      <c r="C21" s="146" t="s">
        <v>25</v>
      </c>
      <c r="D21" s="150">
        <v>1</v>
      </c>
      <c r="E21" s="89"/>
      <c r="F21" s="84"/>
      <c r="G21" s="84"/>
      <c r="H21" s="84"/>
      <c r="I21" s="84"/>
      <c r="J21" s="84"/>
      <c r="K21" s="85"/>
      <c r="M21" s="86"/>
    </row>
    <row r="22" spans="1:13" s="8" customFormat="1" ht="76.5" customHeight="1">
      <c r="A22" s="144">
        <v>18</v>
      </c>
      <c r="B22" s="149" t="s">
        <v>246</v>
      </c>
      <c r="C22" s="146" t="s">
        <v>25</v>
      </c>
      <c r="D22" s="150">
        <v>1</v>
      </c>
      <c r="E22" s="89"/>
      <c r="F22" s="84"/>
      <c r="G22" s="84"/>
      <c r="H22" s="84"/>
      <c r="I22" s="84"/>
      <c r="J22" s="84"/>
      <c r="K22" s="85"/>
      <c r="M22" s="86"/>
    </row>
    <row r="23" spans="1:13" s="8" customFormat="1" ht="76.5" customHeight="1">
      <c r="A23" s="144">
        <v>19</v>
      </c>
      <c r="B23" s="149" t="s">
        <v>247</v>
      </c>
      <c r="C23" s="146" t="s">
        <v>25</v>
      </c>
      <c r="D23" s="150">
        <v>1</v>
      </c>
      <c r="E23" s="89"/>
      <c r="F23" s="84"/>
      <c r="G23" s="84"/>
      <c r="H23" s="84"/>
      <c r="I23" s="84"/>
      <c r="J23" s="84"/>
      <c r="K23" s="85"/>
      <c r="M23" s="86"/>
    </row>
    <row r="24" spans="1:13" s="8" customFormat="1" ht="76.5" customHeight="1">
      <c r="A24" s="144">
        <f t="shared" ref="A24" si="1">A23+1</f>
        <v>20</v>
      </c>
      <c r="B24" s="149" t="s">
        <v>248</v>
      </c>
      <c r="C24" s="146" t="s">
        <v>25</v>
      </c>
      <c r="D24" s="150">
        <v>2</v>
      </c>
      <c r="E24" s="89"/>
      <c r="F24" s="84"/>
      <c r="G24" s="84"/>
      <c r="H24" s="84"/>
      <c r="I24" s="84"/>
      <c r="J24" s="84"/>
      <c r="K24" s="85"/>
      <c r="M24" s="86"/>
    </row>
    <row r="25" spans="1:13" s="8" customFormat="1" ht="77.25" customHeight="1">
      <c r="A25" s="144">
        <v>21</v>
      </c>
      <c r="B25" s="149" t="s">
        <v>249</v>
      </c>
      <c r="C25" s="146" t="s">
        <v>25</v>
      </c>
      <c r="D25" s="150">
        <v>1</v>
      </c>
      <c r="E25" s="89"/>
      <c r="F25" s="84"/>
      <c r="G25" s="84"/>
      <c r="H25" s="84"/>
      <c r="I25" s="84"/>
      <c r="J25" s="84"/>
      <c r="K25" s="85"/>
      <c r="M25" s="86"/>
    </row>
    <row r="26" spans="1:13" s="8" customFormat="1" ht="75" customHeight="1">
      <c r="A26" s="144">
        <v>22</v>
      </c>
      <c r="B26" s="149" t="s">
        <v>250</v>
      </c>
      <c r="C26" s="146" t="s">
        <v>25</v>
      </c>
      <c r="D26" s="150">
        <v>1</v>
      </c>
      <c r="E26" s="90"/>
      <c r="F26" s="84"/>
      <c r="G26" s="84"/>
      <c r="H26" s="84"/>
      <c r="I26" s="84"/>
      <c r="J26" s="84"/>
      <c r="K26" s="85"/>
      <c r="M26" s="86"/>
    </row>
    <row r="27" spans="1:13" s="8" customFormat="1" ht="70.5" customHeight="1">
      <c r="A27" s="144">
        <v>23</v>
      </c>
      <c r="B27" s="149" t="s">
        <v>251</v>
      </c>
      <c r="C27" s="146" t="s">
        <v>25</v>
      </c>
      <c r="D27" s="150">
        <v>1</v>
      </c>
      <c r="E27" s="89"/>
      <c r="F27" s="84"/>
      <c r="G27" s="84"/>
      <c r="H27" s="84"/>
      <c r="I27" s="84"/>
      <c r="J27" s="84"/>
      <c r="K27" s="85"/>
      <c r="M27" s="86"/>
    </row>
    <row r="28" spans="1:13" s="8" customFormat="1" ht="52.5" customHeight="1">
      <c r="A28" s="144">
        <v>24</v>
      </c>
      <c r="B28" s="149" t="s">
        <v>26</v>
      </c>
      <c r="C28" s="146" t="s">
        <v>17</v>
      </c>
      <c r="D28" s="147">
        <f>5*0.65+1.43*12</f>
        <v>20.41</v>
      </c>
      <c r="E28" s="89"/>
      <c r="F28" s="84"/>
      <c r="G28" s="84"/>
      <c r="H28" s="84"/>
      <c r="I28" s="84"/>
      <c r="J28" s="84"/>
      <c r="K28" s="85"/>
      <c r="M28" s="86"/>
    </row>
    <row r="29" spans="1:13" s="8" customFormat="1" ht="27.75" customHeight="1">
      <c r="A29" s="144">
        <v>25</v>
      </c>
      <c r="B29" s="145" t="s">
        <v>167</v>
      </c>
      <c r="C29" s="146" t="s">
        <v>25</v>
      </c>
      <c r="D29" s="148">
        <f>H28+I22/0.3</f>
        <v>0</v>
      </c>
      <c r="E29" s="89"/>
      <c r="F29" s="84"/>
      <c r="G29" s="84"/>
      <c r="H29" s="84"/>
      <c r="I29" s="84"/>
      <c r="J29" s="84"/>
      <c r="K29" s="85"/>
      <c r="M29" s="86"/>
    </row>
    <row r="30" spans="1:13" s="8" customFormat="1" ht="65.25" customHeight="1">
      <c r="A30" s="144">
        <v>26</v>
      </c>
      <c r="B30" s="145" t="s">
        <v>27</v>
      </c>
      <c r="C30" s="146" t="s">
        <v>24</v>
      </c>
      <c r="D30" s="148">
        <f>1.7*3.14*(I22)+3.14*1.2*(H28)</f>
        <v>0</v>
      </c>
      <c r="E30" s="99"/>
      <c r="F30" s="84"/>
      <c r="G30" s="84"/>
      <c r="H30" s="84"/>
      <c r="I30" s="84"/>
      <c r="J30" s="84"/>
      <c r="K30" s="85"/>
      <c r="M30" s="86"/>
    </row>
    <row r="31" spans="1:13" s="8" customFormat="1" ht="74.25" customHeight="1">
      <c r="A31" s="144">
        <v>27</v>
      </c>
      <c r="B31" s="145" t="s">
        <v>252</v>
      </c>
      <c r="C31" s="146" t="s">
        <v>28</v>
      </c>
      <c r="D31" s="147">
        <v>42</v>
      </c>
      <c r="E31" s="101"/>
      <c r="F31" s="84"/>
      <c r="G31" s="84"/>
      <c r="H31" s="84"/>
      <c r="I31" s="84"/>
      <c r="J31" s="84"/>
      <c r="K31" s="85"/>
      <c r="M31" s="86"/>
    </row>
    <row r="32" spans="1:13" s="8" customFormat="1" ht="75.75" customHeight="1">
      <c r="A32" s="144">
        <v>28</v>
      </c>
      <c r="B32" s="145" t="s">
        <v>253</v>
      </c>
      <c r="C32" s="146" t="s">
        <v>28</v>
      </c>
      <c r="D32" s="147">
        <v>281.5</v>
      </c>
      <c r="E32" s="89"/>
      <c r="F32" s="84"/>
      <c r="G32" s="84"/>
      <c r="H32" s="84"/>
      <c r="I32" s="84"/>
      <c r="J32" s="84"/>
      <c r="K32" s="85"/>
      <c r="M32" s="86"/>
    </row>
    <row r="33" spans="1:13" s="8" customFormat="1" ht="75.75" customHeight="1">
      <c r="A33" s="144">
        <v>29</v>
      </c>
      <c r="B33" s="145" t="s">
        <v>254</v>
      </c>
      <c r="C33" s="146" t="s">
        <v>28</v>
      </c>
      <c r="D33" s="147">
        <f>102+3</f>
        <v>105</v>
      </c>
      <c r="E33" s="89"/>
      <c r="F33" s="84"/>
      <c r="G33" s="84"/>
      <c r="H33" s="84"/>
      <c r="I33" s="84"/>
      <c r="J33" s="84"/>
      <c r="K33" s="85"/>
      <c r="M33" s="86"/>
    </row>
    <row r="34" spans="1:13" s="8" customFormat="1" ht="84.75" customHeight="1">
      <c r="A34" s="144">
        <v>30</v>
      </c>
      <c r="B34" s="145" t="s">
        <v>255</v>
      </c>
      <c r="C34" s="146" t="s">
        <v>28</v>
      </c>
      <c r="D34" s="147">
        <f>131+4</f>
        <v>135</v>
      </c>
      <c r="E34" s="87"/>
      <c r="F34" s="84"/>
      <c r="G34" s="84"/>
      <c r="H34" s="84"/>
      <c r="I34" s="84"/>
      <c r="J34" s="84"/>
      <c r="K34" s="85"/>
      <c r="M34" s="86"/>
    </row>
    <row r="35" spans="1:13" s="8" customFormat="1" ht="75" customHeight="1">
      <c r="A35" s="144">
        <v>31</v>
      </c>
      <c r="B35" s="145" t="s">
        <v>256</v>
      </c>
      <c r="C35" s="146" t="s">
        <v>28</v>
      </c>
      <c r="D35" s="147">
        <f>10+3</f>
        <v>13</v>
      </c>
      <c r="E35" s="90"/>
      <c r="F35" s="84"/>
      <c r="G35" s="84"/>
      <c r="H35" s="84"/>
      <c r="I35" s="84"/>
      <c r="J35" s="84"/>
      <c r="K35" s="85"/>
      <c r="M35" s="86"/>
    </row>
    <row r="36" spans="1:13" s="8" customFormat="1" ht="42.75" customHeight="1">
      <c r="A36" s="144">
        <v>32</v>
      </c>
      <c r="B36" s="145" t="s">
        <v>257</v>
      </c>
      <c r="C36" s="146" t="s">
        <v>28</v>
      </c>
      <c r="D36" s="147">
        <v>41</v>
      </c>
      <c r="E36" s="90"/>
      <c r="F36" s="84"/>
      <c r="G36" s="84"/>
      <c r="H36" s="84"/>
      <c r="I36" s="84"/>
      <c r="J36" s="84"/>
      <c r="K36" s="85"/>
      <c r="M36" s="86"/>
    </row>
    <row r="37" spans="1:13" s="8" customFormat="1" ht="47.25" customHeight="1">
      <c r="A37" s="144">
        <v>33</v>
      </c>
      <c r="B37" s="145" t="s">
        <v>258</v>
      </c>
      <c r="C37" s="146" t="s">
        <v>28</v>
      </c>
      <c r="D37" s="147">
        <v>63</v>
      </c>
      <c r="E37" s="90"/>
      <c r="F37" s="84"/>
      <c r="G37" s="84"/>
      <c r="H37" s="84"/>
      <c r="I37" s="84"/>
      <c r="J37" s="84"/>
      <c r="K37" s="85"/>
      <c r="M37" s="86"/>
    </row>
    <row r="38" spans="1:13" s="8" customFormat="1" ht="48.75" customHeight="1">
      <c r="A38" s="144">
        <f t="shared" ref="A38" si="2">A37+1</f>
        <v>34</v>
      </c>
      <c r="B38" s="145" t="s">
        <v>259</v>
      </c>
      <c r="C38" s="146" t="s">
        <v>28</v>
      </c>
      <c r="D38" s="147">
        <v>10</v>
      </c>
      <c r="E38" s="87"/>
      <c r="F38" s="84"/>
      <c r="G38" s="84"/>
      <c r="H38" s="84"/>
      <c r="I38" s="84"/>
      <c r="J38" s="84"/>
      <c r="K38" s="85"/>
      <c r="M38" s="86"/>
    </row>
    <row r="39" spans="1:13" s="8" customFormat="1" ht="36" customHeight="1">
      <c r="A39" s="144">
        <v>35</v>
      </c>
      <c r="B39" s="149" t="s">
        <v>168</v>
      </c>
      <c r="C39" s="151" t="s">
        <v>25</v>
      </c>
      <c r="D39" s="152">
        <v>2</v>
      </c>
      <c r="E39" s="89"/>
      <c r="F39" s="84"/>
      <c r="G39" s="84"/>
      <c r="H39" s="84"/>
      <c r="I39" s="84"/>
      <c r="J39" s="84"/>
      <c r="K39" s="85"/>
      <c r="M39" s="86"/>
    </row>
    <row r="40" spans="1:13" s="8" customFormat="1" ht="49.5" customHeight="1">
      <c r="A40" s="144">
        <f t="shared" ref="A40" si="3">A39+1</f>
        <v>36</v>
      </c>
      <c r="B40" s="149" t="s">
        <v>169</v>
      </c>
      <c r="C40" s="151" t="s">
        <v>25</v>
      </c>
      <c r="D40" s="152">
        <v>2</v>
      </c>
      <c r="E40" s="89"/>
      <c r="F40" s="84"/>
      <c r="G40" s="84"/>
      <c r="H40" s="84"/>
      <c r="I40" s="84"/>
      <c r="J40" s="84"/>
      <c r="K40" s="85"/>
      <c r="M40" s="86"/>
    </row>
    <row r="41" spans="1:13" s="8" customFormat="1" ht="38.25" customHeight="1">
      <c r="A41" s="144">
        <v>37</v>
      </c>
      <c r="B41" s="149" t="s">
        <v>170</v>
      </c>
      <c r="C41" s="151" t="s">
        <v>25</v>
      </c>
      <c r="D41" s="152">
        <v>1</v>
      </c>
      <c r="E41" s="89"/>
      <c r="F41" s="84"/>
      <c r="G41" s="84"/>
      <c r="H41" s="84"/>
      <c r="I41" s="84"/>
      <c r="J41" s="84"/>
      <c r="K41" s="85"/>
      <c r="M41" s="86"/>
    </row>
    <row r="42" spans="1:13" s="8" customFormat="1" ht="51" customHeight="1">
      <c r="A42" s="144">
        <v>38</v>
      </c>
      <c r="B42" s="153" t="s">
        <v>31</v>
      </c>
      <c r="C42" s="146" t="s">
        <v>28</v>
      </c>
      <c r="D42" s="152">
        <v>20</v>
      </c>
      <c r="E42" s="89"/>
      <c r="F42" s="84"/>
      <c r="G42" s="84"/>
      <c r="H42" s="84"/>
      <c r="I42" s="84"/>
      <c r="J42" s="84"/>
      <c r="K42" s="85"/>
      <c r="M42" s="86"/>
    </row>
    <row r="43" spans="1:13" s="8" customFormat="1" ht="55.5" customHeight="1">
      <c r="A43" s="144">
        <v>39</v>
      </c>
      <c r="B43" s="154" t="s">
        <v>171</v>
      </c>
      <c r="C43" s="151" t="s">
        <v>25</v>
      </c>
      <c r="D43" s="152">
        <v>7</v>
      </c>
      <c r="E43" s="106"/>
      <c r="F43" s="84"/>
      <c r="G43" s="84"/>
      <c r="H43" s="84"/>
      <c r="I43" s="84"/>
      <c r="J43" s="84"/>
      <c r="K43" s="85"/>
      <c r="M43" s="86"/>
    </row>
    <row r="44" spans="1:13" s="8" customFormat="1" ht="60" customHeight="1">
      <c r="A44" s="144">
        <v>40</v>
      </c>
      <c r="B44" s="154" t="s">
        <v>172</v>
      </c>
      <c r="C44" s="151" t="s">
        <v>25</v>
      </c>
      <c r="D44" s="152">
        <v>2</v>
      </c>
      <c r="E44" s="89"/>
      <c r="F44" s="84"/>
      <c r="G44" s="84"/>
      <c r="H44" s="84"/>
      <c r="I44" s="84"/>
      <c r="J44" s="84"/>
      <c r="K44" s="85"/>
      <c r="M44" s="86"/>
    </row>
    <row r="45" spans="1:13" s="8" customFormat="1" ht="59.25" customHeight="1">
      <c r="A45" s="144">
        <v>41</v>
      </c>
      <c r="B45" s="149" t="s">
        <v>173</v>
      </c>
      <c r="C45" s="151" t="s">
        <v>28</v>
      </c>
      <c r="D45" s="152">
        <v>43</v>
      </c>
      <c r="E45" s="89"/>
      <c r="F45" s="84"/>
      <c r="G45" s="84"/>
      <c r="H45" s="84"/>
      <c r="I45" s="84"/>
      <c r="J45" s="84"/>
      <c r="K45" s="85"/>
      <c r="M45" s="86"/>
    </row>
    <row r="46" spans="1:13" s="8" customFormat="1" ht="35.25" customHeight="1">
      <c r="A46" s="144">
        <v>42</v>
      </c>
      <c r="B46" s="149" t="s">
        <v>174</v>
      </c>
      <c r="C46" s="151" t="s">
        <v>28</v>
      </c>
      <c r="D46" s="152">
        <v>283</v>
      </c>
      <c r="E46" s="87"/>
      <c r="F46" s="84"/>
      <c r="G46" s="84"/>
      <c r="H46" s="84"/>
      <c r="I46" s="84"/>
      <c r="J46" s="84"/>
      <c r="K46" s="85"/>
      <c r="M46" s="86"/>
    </row>
    <row r="47" spans="1:13" s="8" customFormat="1" ht="54" customHeight="1">
      <c r="A47" s="144">
        <v>43</v>
      </c>
      <c r="B47" s="149" t="s">
        <v>175</v>
      </c>
      <c r="C47" s="151" t="s">
        <v>28</v>
      </c>
      <c r="D47" s="152">
        <f>26.5+34.5</f>
        <v>61</v>
      </c>
      <c r="E47" s="90"/>
      <c r="F47" s="84"/>
      <c r="G47" s="84"/>
      <c r="H47" s="84"/>
      <c r="I47" s="84"/>
      <c r="J47" s="84"/>
      <c r="K47" s="85"/>
      <c r="M47" s="86"/>
    </row>
    <row r="48" spans="1:13" s="8" customFormat="1" ht="50.25" customHeight="1">
      <c r="A48" s="144">
        <f t="shared" ref="A48" si="4">A47+1</f>
        <v>44</v>
      </c>
      <c r="B48" s="149" t="s">
        <v>176</v>
      </c>
      <c r="C48" s="151" t="s">
        <v>28</v>
      </c>
      <c r="D48" s="152">
        <f>20+43</f>
        <v>63</v>
      </c>
      <c r="E48" s="90"/>
      <c r="F48" s="84"/>
      <c r="G48" s="84"/>
      <c r="H48" s="84"/>
      <c r="I48" s="84"/>
      <c r="J48" s="84"/>
      <c r="K48" s="85"/>
      <c r="M48" s="86"/>
    </row>
    <row r="49" spans="1:13" s="8" customFormat="1" ht="53.25" customHeight="1">
      <c r="A49" s="144">
        <v>45</v>
      </c>
      <c r="B49" s="149" t="s">
        <v>177</v>
      </c>
      <c r="C49" s="151" t="s">
        <v>28</v>
      </c>
      <c r="D49" s="152">
        <v>10</v>
      </c>
      <c r="E49" s="90"/>
      <c r="F49" s="84"/>
      <c r="G49" s="84"/>
      <c r="H49" s="84"/>
      <c r="I49" s="84"/>
      <c r="J49" s="84"/>
      <c r="K49" s="85"/>
      <c r="M49" s="86"/>
    </row>
    <row r="50" spans="1:13" s="8" customFormat="1" ht="51" customHeight="1">
      <c r="A50" s="144">
        <v>46</v>
      </c>
      <c r="B50" s="153" t="s">
        <v>178</v>
      </c>
      <c r="C50" s="151" t="s">
        <v>29</v>
      </c>
      <c r="D50" s="152">
        <v>3</v>
      </c>
      <c r="E50" s="87"/>
      <c r="F50" s="84"/>
      <c r="G50" s="84"/>
      <c r="H50" s="84"/>
      <c r="I50" s="84"/>
      <c r="J50" s="84"/>
      <c r="K50" s="85"/>
      <c r="M50" s="86"/>
    </row>
    <row r="51" spans="1:13" s="8" customFormat="1" ht="58.5" customHeight="1">
      <c r="A51" s="144">
        <v>47</v>
      </c>
      <c r="B51" s="153" t="s">
        <v>179</v>
      </c>
      <c r="C51" s="151" t="s">
        <v>25</v>
      </c>
      <c r="D51" s="152">
        <v>1</v>
      </c>
      <c r="E51" s="89"/>
      <c r="F51" s="84"/>
      <c r="G51" s="84"/>
      <c r="H51" s="84"/>
      <c r="I51" s="84"/>
      <c r="J51" s="84"/>
      <c r="K51" s="85"/>
      <c r="M51" s="86"/>
    </row>
    <row r="52" spans="1:13" s="8" customFormat="1" ht="60.75" customHeight="1">
      <c r="A52" s="144">
        <v>48</v>
      </c>
      <c r="B52" s="153" t="s">
        <v>180</v>
      </c>
      <c r="C52" s="151" t="s">
        <v>25</v>
      </c>
      <c r="D52" s="152">
        <v>2</v>
      </c>
      <c r="E52" s="89"/>
      <c r="F52" s="84"/>
      <c r="G52" s="84"/>
      <c r="H52" s="84"/>
      <c r="I52" s="84"/>
      <c r="J52" s="84"/>
      <c r="K52" s="85"/>
      <c r="M52" s="86"/>
    </row>
    <row r="53" spans="1:13" s="8" customFormat="1" ht="58.5" customHeight="1">
      <c r="A53" s="144">
        <v>49</v>
      </c>
      <c r="B53" s="153" t="s">
        <v>181</v>
      </c>
      <c r="C53" s="151" t="s">
        <v>25</v>
      </c>
      <c r="D53" s="152">
        <v>2</v>
      </c>
      <c r="E53" s="89"/>
      <c r="F53" s="84"/>
      <c r="G53" s="84"/>
      <c r="H53" s="84"/>
      <c r="I53" s="84"/>
      <c r="J53" s="84"/>
      <c r="K53" s="85"/>
      <c r="M53" s="86"/>
    </row>
    <row r="54" spans="1:13" s="8" customFormat="1" ht="41.25" customHeight="1" thickBot="1">
      <c r="A54" s="144">
        <f t="shared" ref="A54" si="5">A53+1</f>
        <v>50</v>
      </c>
      <c r="B54" s="153" t="s">
        <v>182</v>
      </c>
      <c r="C54" s="151" t="s">
        <v>25</v>
      </c>
      <c r="D54" s="152">
        <v>5</v>
      </c>
      <c r="E54" s="89"/>
      <c r="F54" s="84"/>
      <c r="G54" s="84"/>
      <c r="H54" s="84"/>
      <c r="I54" s="84"/>
      <c r="J54" s="84"/>
      <c r="K54" s="85"/>
      <c r="M54" s="86"/>
    </row>
    <row r="55" spans="1:13" s="8" customFormat="1" ht="18.75" thickBot="1">
      <c r="A55" s="107"/>
      <c r="B55" s="108" t="s">
        <v>32</v>
      </c>
      <c r="C55" s="109"/>
      <c r="D55" s="110"/>
      <c r="E55" s="111"/>
      <c r="F55" s="111"/>
      <c r="G55" s="111"/>
      <c r="H55" s="111"/>
      <c r="I55" s="111"/>
      <c r="J55" s="111"/>
      <c r="K55" s="112"/>
    </row>
    <row r="56" spans="1:13" s="8" customFormat="1" ht="18.75" thickBot="1">
      <c r="A56" s="113"/>
      <c r="B56" s="114" t="s">
        <v>33</v>
      </c>
      <c r="C56" s="29"/>
      <c r="D56" s="115"/>
      <c r="E56" s="116"/>
      <c r="F56" s="116"/>
      <c r="G56" s="116"/>
      <c r="H56" s="116"/>
      <c r="I56" s="116"/>
      <c r="J56" s="116"/>
      <c r="K56" s="117"/>
    </row>
    <row r="57" spans="1:13" s="8" customFormat="1" ht="18.75" thickBot="1">
      <c r="A57" s="107"/>
      <c r="B57" s="108" t="s">
        <v>34</v>
      </c>
      <c r="C57" s="109"/>
      <c r="D57" s="110"/>
      <c r="E57" s="111"/>
      <c r="F57" s="111"/>
      <c r="G57" s="111"/>
      <c r="H57" s="111"/>
      <c r="I57" s="111"/>
      <c r="J57" s="111"/>
      <c r="K57" s="112"/>
    </row>
  </sheetData>
  <mergeCells count="8">
    <mergeCell ref="A1:K1"/>
    <mergeCell ref="A2:A3"/>
    <mergeCell ref="B2:B3"/>
    <mergeCell ref="C2:C3"/>
    <mergeCell ref="D2:D3"/>
    <mergeCell ref="E2:F2"/>
    <mergeCell ref="G2:H2"/>
    <mergeCell ref="I2:J2"/>
  </mergeCells>
  <pageMargins left="0.5" right="0.19" top="0.17" bottom="0.21" header="0.17" footer="0.16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selection activeCell="B58" sqref="B58"/>
    </sheetView>
  </sheetViews>
  <sheetFormatPr defaultRowHeight="18"/>
  <cols>
    <col min="1" max="1" width="4.125" style="1" customWidth="1"/>
    <col min="2" max="2" width="30" style="1" customWidth="1"/>
    <col min="3" max="3" width="7.375" style="1" customWidth="1"/>
    <col min="4" max="11" width="10.625" style="1" customWidth="1"/>
    <col min="12" max="256" width="9" style="1"/>
    <col min="257" max="257" width="4.125" style="1" customWidth="1"/>
    <col min="258" max="258" width="30" style="1" customWidth="1"/>
    <col min="259" max="259" width="7.375" style="1" customWidth="1"/>
    <col min="260" max="267" width="10.625" style="1" customWidth="1"/>
    <col min="268" max="512" width="9" style="1"/>
    <col min="513" max="513" width="4.125" style="1" customWidth="1"/>
    <col min="514" max="514" width="30" style="1" customWidth="1"/>
    <col min="515" max="515" width="7.375" style="1" customWidth="1"/>
    <col min="516" max="523" width="10.625" style="1" customWidth="1"/>
    <col min="524" max="768" width="9" style="1"/>
    <col min="769" max="769" width="4.125" style="1" customWidth="1"/>
    <col min="770" max="770" width="30" style="1" customWidth="1"/>
    <col min="771" max="771" width="7.375" style="1" customWidth="1"/>
    <col min="772" max="779" width="10.625" style="1" customWidth="1"/>
    <col min="780" max="1024" width="9" style="1"/>
    <col min="1025" max="1025" width="4.125" style="1" customWidth="1"/>
    <col min="1026" max="1026" width="30" style="1" customWidth="1"/>
    <col min="1027" max="1027" width="7.375" style="1" customWidth="1"/>
    <col min="1028" max="1035" width="10.625" style="1" customWidth="1"/>
    <col min="1036" max="1280" width="9" style="1"/>
    <col min="1281" max="1281" width="4.125" style="1" customWidth="1"/>
    <col min="1282" max="1282" width="30" style="1" customWidth="1"/>
    <col min="1283" max="1283" width="7.375" style="1" customWidth="1"/>
    <col min="1284" max="1291" width="10.625" style="1" customWidth="1"/>
    <col min="1292" max="1536" width="9" style="1"/>
    <col min="1537" max="1537" width="4.125" style="1" customWidth="1"/>
    <col min="1538" max="1538" width="30" style="1" customWidth="1"/>
    <col min="1539" max="1539" width="7.375" style="1" customWidth="1"/>
    <col min="1540" max="1547" width="10.625" style="1" customWidth="1"/>
    <col min="1548" max="1792" width="9" style="1"/>
    <col min="1793" max="1793" width="4.125" style="1" customWidth="1"/>
    <col min="1794" max="1794" width="30" style="1" customWidth="1"/>
    <col min="1795" max="1795" width="7.375" style="1" customWidth="1"/>
    <col min="1796" max="1803" width="10.625" style="1" customWidth="1"/>
    <col min="1804" max="2048" width="9" style="1"/>
    <col min="2049" max="2049" width="4.125" style="1" customWidth="1"/>
    <col min="2050" max="2050" width="30" style="1" customWidth="1"/>
    <col min="2051" max="2051" width="7.375" style="1" customWidth="1"/>
    <col min="2052" max="2059" width="10.625" style="1" customWidth="1"/>
    <col min="2060" max="2304" width="9" style="1"/>
    <col min="2305" max="2305" width="4.125" style="1" customWidth="1"/>
    <col min="2306" max="2306" width="30" style="1" customWidth="1"/>
    <col min="2307" max="2307" width="7.375" style="1" customWidth="1"/>
    <col min="2308" max="2315" width="10.625" style="1" customWidth="1"/>
    <col min="2316" max="2560" width="9" style="1"/>
    <col min="2561" max="2561" width="4.125" style="1" customWidth="1"/>
    <col min="2562" max="2562" width="30" style="1" customWidth="1"/>
    <col min="2563" max="2563" width="7.375" style="1" customWidth="1"/>
    <col min="2564" max="2571" width="10.625" style="1" customWidth="1"/>
    <col min="2572" max="2816" width="9" style="1"/>
    <col min="2817" max="2817" width="4.125" style="1" customWidth="1"/>
    <col min="2818" max="2818" width="30" style="1" customWidth="1"/>
    <col min="2819" max="2819" width="7.375" style="1" customWidth="1"/>
    <col min="2820" max="2827" width="10.625" style="1" customWidth="1"/>
    <col min="2828" max="3072" width="9" style="1"/>
    <col min="3073" max="3073" width="4.125" style="1" customWidth="1"/>
    <col min="3074" max="3074" width="30" style="1" customWidth="1"/>
    <col min="3075" max="3075" width="7.375" style="1" customWidth="1"/>
    <col min="3076" max="3083" width="10.625" style="1" customWidth="1"/>
    <col min="3084" max="3328" width="9" style="1"/>
    <col min="3329" max="3329" width="4.125" style="1" customWidth="1"/>
    <col min="3330" max="3330" width="30" style="1" customWidth="1"/>
    <col min="3331" max="3331" width="7.375" style="1" customWidth="1"/>
    <col min="3332" max="3339" width="10.625" style="1" customWidth="1"/>
    <col min="3340" max="3584" width="9" style="1"/>
    <col min="3585" max="3585" width="4.125" style="1" customWidth="1"/>
    <col min="3586" max="3586" width="30" style="1" customWidth="1"/>
    <col min="3587" max="3587" width="7.375" style="1" customWidth="1"/>
    <col min="3588" max="3595" width="10.625" style="1" customWidth="1"/>
    <col min="3596" max="3840" width="9" style="1"/>
    <col min="3841" max="3841" width="4.125" style="1" customWidth="1"/>
    <col min="3842" max="3842" width="30" style="1" customWidth="1"/>
    <col min="3843" max="3843" width="7.375" style="1" customWidth="1"/>
    <col min="3844" max="3851" width="10.625" style="1" customWidth="1"/>
    <col min="3852" max="4096" width="9" style="1"/>
    <col min="4097" max="4097" width="4.125" style="1" customWidth="1"/>
    <col min="4098" max="4098" width="30" style="1" customWidth="1"/>
    <col min="4099" max="4099" width="7.375" style="1" customWidth="1"/>
    <col min="4100" max="4107" width="10.625" style="1" customWidth="1"/>
    <col min="4108" max="4352" width="9" style="1"/>
    <col min="4353" max="4353" width="4.125" style="1" customWidth="1"/>
    <col min="4354" max="4354" width="30" style="1" customWidth="1"/>
    <col min="4355" max="4355" width="7.375" style="1" customWidth="1"/>
    <col min="4356" max="4363" width="10.625" style="1" customWidth="1"/>
    <col min="4364" max="4608" width="9" style="1"/>
    <col min="4609" max="4609" width="4.125" style="1" customWidth="1"/>
    <col min="4610" max="4610" width="30" style="1" customWidth="1"/>
    <col min="4611" max="4611" width="7.375" style="1" customWidth="1"/>
    <col min="4612" max="4619" width="10.625" style="1" customWidth="1"/>
    <col min="4620" max="4864" width="9" style="1"/>
    <col min="4865" max="4865" width="4.125" style="1" customWidth="1"/>
    <col min="4866" max="4866" width="30" style="1" customWidth="1"/>
    <col min="4867" max="4867" width="7.375" style="1" customWidth="1"/>
    <col min="4868" max="4875" width="10.625" style="1" customWidth="1"/>
    <col min="4876" max="5120" width="9" style="1"/>
    <col min="5121" max="5121" width="4.125" style="1" customWidth="1"/>
    <col min="5122" max="5122" width="30" style="1" customWidth="1"/>
    <col min="5123" max="5123" width="7.375" style="1" customWidth="1"/>
    <col min="5124" max="5131" width="10.625" style="1" customWidth="1"/>
    <col min="5132" max="5376" width="9" style="1"/>
    <col min="5377" max="5377" width="4.125" style="1" customWidth="1"/>
    <col min="5378" max="5378" width="30" style="1" customWidth="1"/>
    <col min="5379" max="5379" width="7.375" style="1" customWidth="1"/>
    <col min="5380" max="5387" width="10.625" style="1" customWidth="1"/>
    <col min="5388" max="5632" width="9" style="1"/>
    <col min="5633" max="5633" width="4.125" style="1" customWidth="1"/>
    <col min="5634" max="5634" width="30" style="1" customWidth="1"/>
    <col min="5635" max="5635" width="7.375" style="1" customWidth="1"/>
    <col min="5636" max="5643" width="10.625" style="1" customWidth="1"/>
    <col min="5644" max="5888" width="9" style="1"/>
    <col min="5889" max="5889" width="4.125" style="1" customWidth="1"/>
    <col min="5890" max="5890" width="30" style="1" customWidth="1"/>
    <col min="5891" max="5891" width="7.375" style="1" customWidth="1"/>
    <col min="5892" max="5899" width="10.625" style="1" customWidth="1"/>
    <col min="5900" max="6144" width="9" style="1"/>
    <col min="6145" max="6145" width="4.125" style="1" customWidth="1"/>
    <col min="6146" max="6146" width="30" style="1" customWidth="1"/>
    <col min="6147" max="6147" width="7.375" style="1" customWidth="1"/>
    <col min="6148" max="6155" width="10.625" style="1" customWidth="1"/>
    <col min="6156" max="6400" width="9" style="1"/>
    <col min="6401" max="6401" width="4.125" style="1" customWidth="1"/>
    <col min="6402" max="6402" width="30" style="1" customWidth="1"/>
    <col min="6403" max="6403" width="7.375" style="1" customWidth="1"/>
    <col min="6404" max="6411" width="10.625" style="1" customWidth="1"/>
    <col min="6412" max="6656" width="9" style="1"/>
    <col min="6657" max="6657" width="4.125" style="1" customWidth="1"/>
    <col min="6658" max="6658" width="30" style="1" customWidth="1"/>
    <col min="6659" max="6659" width="7.375" style="1" customWidth="1"/>
    <col min="6660" max="6667" width="10.625" style="1" customWidth="1"/>
    <col min="6668" max="6912" width="9" style="1"/>
    <col min="6913" max="6913" width="4.125" style="1" customWidth="1"/>
    <col min="6914" max="6914" width="30" style="1" customWidth="1"/>
    <col min="6915" max="6915" width="7.375" style="1" customWidth="1"/>
    <col min="6916" max="6923" width="10.625" style="1" customWidth="1"/>
    <col min="6924" max="7168" width="9" style="1"/>
    <col min="7169" max="7169" width="4.125" style="1" customWidth="1"/>
    <col min="7170" max="7170" width="30" style="1" customWidth="1"/>
    <col min="7171" max="7171" width="7.375" style="1" customWidth="1"/>
    <col min="7172" max="7179" width="10.625" style="1" customWidth="1"/>
    <col min="7180" max="7424" width="9" style="1"/>
    <col min="7425" max="7425" width="4.125" style="1" customWidth="1"/>
    <col min="7426" max="7426" width="30" style="1" customWidth="1"/>
    <col min="7427" max="7427" width="7.375" style="1" customWidth="1"/>
    <col min="7428" max="7435" width="10.625" style="1" customWidth="1"/>
    <col min="7436" max="7680" width="9" style="1"/>
    <col min="7681" max="7681" width="4.125" style="1" customWidth="1"/>
    <col min="7682" max="7682" width="30" style="1" customWidth="1"/>
    <col min="7683" max="7683" width="7.375" style="1" customWidth="1"/>
    <col min="7684" max="7691" width="10.625" style="1" customWidth="1"/>
    <col min="7692" max="7936" width="9" style="1"/>
    <col min="7937" max="7937" width="4.125" style="1" customWidth="1"/>
    <col min="7938" max="7938" width="30" style="1" customWidth="1"/>
    <col min="7939" max="7939" width="7.375" style="1" customWidth="1"/>
    <col min="7940" max="7947" width="10.625" style="1" customWidth="1"/>
    <col min="7948" max="8192" width="9" style="1"/>
    <col min="8193" max="8193" width="4.125" style="1" customWidth="1"/>
    <col min="8194" max="8194" width="30" style="1" customWidth="1"/>
    <col min="8195" max="8195" width="7.375" style="1" customWidth="1"/>
    <col min="8196" max="8203" width="10.625" style="1" customWidth="1"/>
    <col min="8204" max="8448" width="9" style="1"/>
    <col min="8449" max="8449" width="4.125" style="1" customWidth="1"/>
    <col min="8450" max="8450" width="30" style="1" customWidth="1"/>
    <col min="8451" max="8451" width="7.375" style="1" customWidth="1"/>
    <col min="8452" max="8459" width="10.625" style="1" customWidth="1"/>
    <col min="8460" max="8704" width="9" style="1"/>
    <col min="8705" max="8705" width="4.125" style="1" customWidth="1"/>
    <col min="8706" max="8706" width="30" style="1" customWidth="1"/>
    <col min="8707" max="8707" width="7.375" style="1" customWidth="1"/>
    <col min="8708" max="8715" width="10.625" style="1" customWidth="1"/>
    <col min="8716" max="8960" width="9" style="1"/>
    <col min="8961" max="8961" width="4.125" style="1" customWidth="1"/>
    <col min="8962" max="8962" width="30" style="1" customWidth="1"/>
    <col min="8963" max="8963" width="7.375" style="1" customWidth="1"/>
    <col min="8964" max="8971" width="10.625" style="1" customWidth="1"/>
    <col min="8972" max="9216" width="9" style="1"/>
    <col min="9217" max="9217" width="4.125" style="1" customWidth="1"/>
    <col min="9218" max="9218" width="30" style="1" customWidth="1"/>
    <col min="9219" max="9219" width="7.375" style="1" customWidth="1"/>
    <col min="9220" max="9227" width="10.625" style="1" customWidth="1"/>
    <col min="9228" max="9472" width="9" style="1"/>
    <col min="9473" max="9473" width="4.125" style="1" customWidth="1"/>
    <col min="9474" max="9474" width="30" style="1" customWidth="1"/>
    <col min="9475" max="9475" width="7.375" style="1" customWidth="1"/>
    <col min="9476" max="9483" width="10.625" style="1" customWidth="1"/>
    <col min="9484" max="9728" width="9" style="1"/>
    <col min="9729" max="9729" width="4.125" style="1" customWidth="1"/>
    <col min="9730" max="9730" width="30" style="1" customWidth="1"/>
    <col min="9731" max="9731" width="7.375" style="1" customWidth="1"/>
    <col min="9732" max="9739" width="10.625" style="1" customWidth="1"/>
    <col min="9740" max="9984" width="9" style="1"/>
    <col min="9985" max="9985" width="4.125" style="1" customWidth="1"/>
    <col min="9986" max="9986" width="30" style="1" customWidth="1"/>
    <col min="9987" max="9987" width="7.375" style="1" customWidth="1"/>
    <col min="9988" max="9995" width="10.625" style="1" customWidth="1"/>
    <col min="9996" max="10240" width="9" style="1"/>
    <col min="10241" max="10241" width="4.125" style="1" customWidth="1"/>
    <col min="10242" max="10242" width="30" style="1" customWidth="1"/>
    <col min="10243" max="10243" width="7.375" style="1" customWidth="1"/>
    <col min="10244" max="10251" width="10.625" style="1" customWidth="1"/>
    <col min="10252" max="10496" width="9" style="1"/>
    <col min="10497" max="10497" width="4.125" style="1" customWidth="1"/>
    <col min="10498" max="10498" width="30" style="1" customWidth="1"/>
    <col min="10499" max="10499" width="7.375" style="1" customWidth="1"/>
    <col min="10500" max="10507" width="10.625" style="1" customWidth="1"/>
    <col min="10508" max="10752" width="9" style="1"/>
    <col min="10753" max="10753" width="4.125" style="1" customWidth="1"/>
    <col min="10754" max="10754" width="30" style="1" customWidth="1"/>
    <col min="10755" max="10755" width="7.375" style="1" customWidth="1"/>
    <col min="10756" max="10763" width="10.625" style="1" customWidth="1"/>
    <col min="10764" max="11008" width="9" style="1"/>
    <col min="11009" max="11009" width="4.125" style="1" customWidth="1"/>
    <col min="11010" max="11010" width="30" style="1" customWidth="1"/>
    <col min="11011" max="11011" width="7.375" style="1" customWidth="1"/>
    <col min="11012" max="11019" width="10.625" style="1" customWidth="1"/>
    <col min="11020" max="11264" width="9" style="1"/>
    <col min="11265" max="11265" width="4.125" style="1" customWidth="1"/>
    <col min="11266" max="11266" width="30" style="1" customWidth="1"/>
    <col min="11267" max="11267" width="7.375" style="1" customWidth="1"/>
    <col min="11268" max="11275" width="10.625" style="1" customWidth="1"/>
    <col min="11276" max="11520" width="9" style="1"/>
    <col min="11521" max="11521" width="4.125" style="1" customWidth="1"/>
    <col min="11522" max="11522" width="30" style="1" customWidth="1"/>
    <col min="11523" max="11523" width="7.375" style="1" customWidth="1"/>
    <col min="11524" max="11531" width="10.625" style="1" customWidth="1"/>
    <col min="11532" max="11776" width="9" style="1"/>
    <col min="11777" max="11777" width="4.125" style="1" customWidth="1"/>
    <col min="11778" max="11778" width="30" style="1" customWidth="1"/>
    <col min="11779" max="11779" width="7.375" style="1" customWidth="1"/>
    <col min="11780" max="11787" width="10.625" style="1" customWidth="1"/>
    <col min="11788" max="12032" width="9" style="1"/>
    <col min="12033" max="12033" width="4.125" style="1" customWidth="1"/>
    <col min="12034" max="12034" width="30" style="1" customWidth="1"/>
    <col min="12035" max="12035" width="7.375" style="1" customWidth="1"/>
    <col min="12036" max="12043" width="10.625" style="1" customWidth="1"/>
    <col min="12044" max="12288" width="9" style="1"/>
    <col min="12289" max="12289" width="4.125" style="1" customWidth="1"/>
    <col min="12290" max="12290" width="30" style="1" customWidth="1"/>
    <col min="12291" max="12291" width="7.375" style="1" customWidth="1"/>
    <col min="12292" max="12299" width="10.625" style="1" customWidth="1"/>
    <col min="12300" max="12544" width="9" style="1"/>
    <col min="12545" max="12545" width="4.125" style="1" customWidth="1"/>
    <col min="12546" max="12546" width="30" style="1" customWidth="1"/>
    <col min="12547" max="12547" width="7.375" style="1" customWidth="1"/>
    <col min="12548" max="12555" width="10.625" style="1" customWidth="1"/>
    <col min="12556" max="12800" width="9" style="1"/>
    <col min="12801" max="12801" width="4.125" style="1" customWidth="1"/>
    <col min="12802" max="12802" width="30" style="1" customWidth="1"/>
    <col min="12803" max="12803" width="7.375" style="1" customWidth="1"/>
    <col min="12804" max="12811" width="10.625" style="1" customWidth="1"/>
    <col min="12812" max="13056" width="9" style="1"/>
    <col min="13057" max="13057" width="4.125" style="1" customWidth="1"/>
    <col min="13058" max="13058" width="30" style="1" customWidth="1"/>
    <col min="13059" max="13059" width="7.375" style="1" customWidth="1"/>
    <col min="13060" max="13067" width="10.625" style="1" customWidth="1"/>
    <col min="13068" max="13312" width="9" style="1"/>
    <col min="13313" max="13313" width="4.125" style="1" customWidth="1"/>
    <col min="13314" max="13314" width="30" style="1" customWidth="1"/>
    <col min="13315" max="13315" width="7.375" style="1" customWidth="1"/>
    <col min="13316" max="13323" width="10.625" style="1" customWidth="1"/>
    <col min="13324" max="13568" width="9" style="1"/>
    <col min="13569" max="13569" width="4.125" style="1" customWidth="1"/>
    <col min="13570" max="13570" width="30" style="1" customWidth="1"/>
    <col min="13571" max="13571" width="7.375" style="1" customWidth="1"/>
    <col min="13572" max="13579" width="10.625" style="1" customWidth="1"/>
    <col min="13580" max="13824" width="9" style="1"/>
    <col min="13825" max="13825" width="4.125" style="1" customWidth="1"/>
    <col min="13826" max="13826" width="30" style="1" customWidth="1"/>
    <col min="13827" max="13827" width="7.375" style="1" customWidth="1"/>
    <col min="13828" max="13835" width="10.625" style="1" customWidth="1"/>
    <col min="13836" max="14080" width="9" style="1"/>
    <col min="14081" max="14081" width="4.125" style="1" customWidth="1"/>
    <col min="14082" max="14082" width="30" style="1" customWidth="1"/>
    <col min="14083" max="14083" width="7.375" style="1" customWidth="1"/>
    <col min="14084" max="14091" width="10.625" style="1" customWidth="1"/>
    <col min="14092" max="14336" width="9" style="1"/>
    <col min="14337" max="14337" width="4.125" style="1" customWidth="1"/>
    <col min="14338" max="14338" width="30" style="1" customWidth="1"/>
    <col min="14339" max="14339" width="7.375" style="1" customWidth="1"/>
    <col min="14340" max="14347" width="10.625" style="1" customWidth="1"/>
    <col min="14348" max="14592" width="9" style="1"/>
    <col min="14593" max="14593" width="4.125" style="1" customWidth="1"/>
    <col min="14594" max="14594" width="30" style="1" customWidth="1"/>
    <col min="14595" max="14595" width="7.375" style="1" customWidth="1"/>
    <col min="14596" max="14603" width="10.625" style="1" customWidth="1"/>
    <col min="14604" max="14848" width="9" style="1"/>
    <col min="14849" max="14849" width="4.125" style="1" customWidth="1"/>
    <col min="14850" max="14850" width="30" style="1" customWidth="1"/>
    <col min="14851" max="14851" width="7.375" style="1" customWidth="1"/>
    <col min="14852" max="14859" width="10.625" style="1" customWidth="1"/>
    <col min="14860" max="15104" width="9" style="1"/>
    <col min="15105" max="15105" width="4.125" style="1" customWidth="1"/>
    <col min="15106" max="15106" width="30" style="1" customWidth="1"/>
    <col min="15107" max="15107" width="7.375" style="1" customWidth="1"/>
    <col min="15108" max="15115" width="10.625" style="1" customWidth="1"/>
    <col min="15116" max="15360" width="9" style="1"/>
    <col min="15361" max="15361" width="4.125" style="1" customWidth="1"/>
    <col min="15362" max="15362" width="30" style="1" customWidth="1"/>
    <col min="15363" max="15363" width="7.375" style="1" customWidth="1"/>
    <col min="15364" max="15371" width="10.625" style="1" customWidth="1"/>
    <col min="15372" max="15616" width="9" style="1"/>
    <col min="15617" max="15617" width="4.125" style="1" customWidth="1"/>
    <col min="15618" max="15618" width="30" style="1" customWidth="1"/>
    <col min="15619" max="15619" width="7.375" style="1" customWidth="1"/>
    <col min="15620" max="15627" width="10.625" style="1" customWidth="1"/>
    <col min="15628" max="15872" width="9" style="1"/>
    <col min="15873" max="15873" width="4.125" style="1" customWidth="1"/>
    <col min="15874" max="15874" width="30" style="1" customWidth="1"/>
    <col min="15875" max="15875" width="7.375" style="1" customWidth="1"/>
    <col min="15876" max="15883" width="10.625" style="1" customWidth="1"/>
    <col min="15884" max="16128" width="9" style="1"/>
    <col min="16129" max="16129" width="4.125" style="1" customWidth="1"/>
    <col min="16130" max="16130" width="30" style="1" customWidth="1"/>
    <col min="16131" max="16131" width="7.375" style="1" customWidth="1"/>
    <col min="16132" max="16139" width="10.625" style="1" customWidth="1"/>
    <col min="16140" max="16384" width="9" style="1"/>
  </cols>
  <sheetData>
    <row r="1" spans="1:16" s="8" customFormat="1" ht="42.75" customHeight="1">
      <c r="A1" s="211" t="s">
        <v>130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6" s="8" customFormat="1" ht="12.7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6" s="8" customFormat="1" ht="18" customHeight="1">
      <c r="A3" s="212" t="s">
        <v>5</v>
      </c>
      <c r="B3" s="214" t="s">
        <v>6</v>
      </c>
      <c r="C3" s="214" t="s">
        <v>7</v>
      </c>
      <c r="D3" s="214" t="s">
        <v>8</v>
      </c>
      <c r="E3" s="216" t="s">
        <v>9</v>
      </c>
      <c r="F3" s="216"/>
      <c r="G3" s="216" t="s">
        <v>10</v>
      </c>
      <c r="H3" s="216"/>
      <c r="I3" s="214" t="s">
        <v>11</v>
      </c>
      <c r="J3" s="214"/>
      <c r="K3" s="10" t="s">
        <v>12</v>
      </c>
    </row>
    <row r="4" spans="1:16" s="8" customFormat="1" ht="39.75" customHeight="1" thickBot="1">
      <c r="A4" s="213"/>
      <c r="B4" s="215"/>
      <c r="C4" s="215"/>
      <c r="D4" s="215"/>
      <c r="E4" s="11" t="s">
        <v>13</v>
      </c>
      <c r="F4" s="12" t="s">
        <v>4</v>
      </c>
      <c r="G4" s="11" t="s">
        <v>13</v>
      </c>
      <c r="H4" s="12" t="s">
        <v>4</v>
      </c>
      <c r="I4" s="11" t="s">
        <v>13</v>
      </c>
      <c r="J4" s="12" t="s">
        <v>14</v>
      </c>
      <c r="K4" s="13" t="s">
        <v>15</v>
      </c>
    </row>
    <row r="5" spans="1:16" s="8" customFormat="1" ht="18.75" thickBot="1">
      <c r="A5" s="76">
        <v>1</v>
      </c>
      <c r="B5" s="77">
        <v>2</v>
      </c>
      <c r="C5" s="77">
        <v>3</v>
      </c>
      <c r="D5" s="77">
        <v>4</v>
      </c>
      <c r="E5" s="78">
        <v>5</v>
      </c>
      <c r="F5" s="79">
        <v>6</v>
      </c>
      <c r="G5" s="78">
        <v>7</v>
      </c>
      <c r="H5" s="79">
        <v>8</v>
      </c>
      <c r="I5" s="78">
        <v>9</v>
      </c>
      <c r="J5" s="79">
        <v>10</v>
      </c>
      <c r="K5" s="80">
        <v>11</v>
      </c>
    </row>
    <row r="6" spans="1:16" s="25" customFormat="1" ht="37.5" customHeight="1">
      <c r="A6" s="118">
        <v>1</v>
      </c>
      <c r="B6" s="119" t="s">
        <v>131</v>
      </c>
      <c r="C6" s="120" t="s">
        <v>17</v>
      </c>
      <c r="D6" s="121">
        <f>((0.84*2815)+(0.7*65)+(10.24*1.5)+(7.29*1.5)+(4.84*1.5))*0.8</f>
        <v>1954.9240000000002</v>
      </c>
      <c r="E6" s="122"/>
      <c r="F6" s="123"/>
      <c r="G6" s="122"/>
      <c r="H6" s="123"/>
      <c r="I6" s="122"/>
      <c r="J6" s="123"/>
      <c r="K6" s="124"/>
    </row>
    <row r="7" spans="1:16" s="25" customFormat="1" ht="37.5" customHeight="1">
      <c r="A7" s="125">
        <v>2</v>
      </c>
      <c r="B7" s="126" t="s">
        <v>132</v>
      </c>
      <c r="C7" s="127" t="s">
        <v>17</v>
      </c>
      <c r="D7" s="128">
        <f>((0.84*2815)+(0.7*65)+(10.24*1.5)+(7.29*1.5)+(4.84*1.5))*0.2</f>
        <v>488.73100000000005</v>
      </c>
      <c r="E7" s="22"/>
      <c r="F7" s="22"/>
      <c r="G7" s="21"/>
      <c r="H7" s="22"/>
      <c r="I7" s="21"/>
      <c r="J7" s="22"/>
      <c r="K7" s="23"/>
      <c r="L7" s="24"/>
      <c r="M7" s="67"/>
    </row>
    <row r="8" spans="1:16" s="25" customFormat="1" ht="42.75" customHeight="1">
      <c r="A8" s="125">
        <v>3</v>
      </c>
      <c r="B8" s="126" t="s">
        <v>133</v>
      </c>
      <c r="C8" s="127" t="s">
        <v>19</v>
      </c>
      <c r="D8" s="129">
        <f>2*(D6+D7)</f>
        <v>4887.3100000000004</v>
      </c>
      <c r="E8" s="43"/>
      <c r="F8" s="44"/>
      <c r="G8" s="43"/>
      <c r="H8" s="44"/>
      <c r="I8" s="43"/>
      <c r="J8" s="44"/>
      <c r="K8" s="71"/>
      <c r="L8" s="24"/>
      <c r="M8" s="24"/>
      <c r="N8" s="24"/>
    </row>
    <row r="9" spans="1:16" s="25" customFormat="1" ht="57" customHeight="1">
      <c r="A9" s="125">
        <v>4</v>
      </c>
      <c r="B9" s="126" t="s">
        <v>260</v>
      </c>
      <c r="C9" s="127" t="s">
        <v>17</v>
      </c>
      <c r="D9" s="129">
        <f>((0.3595*2730)+(0.3018*55)+(0.2949*30)+(0.2367*80)+(0.2666*40)+(0.2604*10)+(0.2498*15))</f>
        <v>1042.8320000000001</v>
      </c>
      <c r="E9" s="29"/>
      <c r="F9" s="30"/>
      <c r="G9" s="29"/>
      <c r="H9" s="30"/>
      <c r="I9" s="29"/>
      <c r="J9" s="30"/>
      <c r="K9" s="31"/>
      <c r="L9" s="24"/>
      <c r="M9" s="67"/>
      <c r="N9" s="24"/>
    </row>
    <row r="10" spans="1:16" s="25" customFormat="1" ht="25.5" customHeight="1">
      <c r="A10" s="125">
        <v>5</v>
      </c>
      <c r="B10" s="126" t="s">
        <v>22</v>
      </c>
      <c r="C10" s="127" t="s">
        <v>17</v>
      </c>
      <c r="D10" s="130">
        <v>729.22</v>
      </c>
      <c r="E10" s="21"/>
      <c r="F10" s="22"/>
      <c r="G10" s="21"/>
      <c r="H10" s="22"/>
      <c r="I10" s="21"/>
      <c r="J10" s="22"/>
      <c r="K10" s="23"/>
    </row>
    <row r="11" spans="1:16" s="25" customFormat="1" ht="26.25" customHeight="1">
      <c r="A11" s="125">
        <v>6</v>
      </c>
      <c r="B11" s="126" t="s">
        <v>134</v>
      </c>
      <c r="C11" s="127" t="s">
        <v>17</v>
      </c>
      <c r="D11" s="128">
        <f>((0.14*2880)+(6.4387*0.2)+(5.02*0.2)+(3.709*0.2))</f>
        <v>406.23354000000006</v>
      </c>
      <c r="E11" s="21"/>
      <c r="F11" s="22"/>
      <c r="G11" s="21"/>
      <c r="H11" s="22"/>
      <c r="I11" s="21"/>
      <c r="J11" s="22"/>
      <c r="K11" s="23"/>
    </row>
    <row r="12" spans="1:16" s="25" customFormat="1" ht="42" customHeight="1">
      <c r="A12" s="125">
        <v>7</v>
      </c>
      <c r="B12" s="126" t="s">
        <v>135</v>
      </c>
      <c r="C12" s="127" t="s">
        <v>17</v>
      </c>
      <c r="D12" s="128">
        <f>((10.24*0.1)+(7.29*0.1)+(4.84*0.1))</f>
        <v>2.2370000000000001</v>
      </c>
      <c r="E12" s="21"/>
      <c r="F12" s="22"/>
      <c r="G12" s="21"/>
      <c r="H12" s="22"/>
      <c r="I12" s="21"/>
      <c r="J12" s="22"/>
      <c r="K12" s="23"/>
    </row>
    <row r="13" spans="1:16" s="25" customFormat="1" ht="47.25" customHeight="1">
      <c r="A13" s="125">
        <v>8</v>
      </c>
      <c r="B13" s="131" t="s">
        <v>136</v>
      </c>
      <c r="C13" s="127" t="s">
        <v>39</v>
      </c>
      <c r="D13" s="127">
        <v>1</v>
      </c>
      <c r="E13" s="21"/>
      <c r="F13" s="22"/>
      <c r="G13" s="21"/>
      <c r="H13" s="22"/>
      <c r="I13" s="21"/>
      <c r="J13" s="22"/>
      <c r="K13" s="23"/>
    </row>
    <row r="14" spans="1:16" s="25" customFormat="1" ht="48" customHeight="1">
      <c r="A14" s="125">
        <v>9</v>
      </c>
      <c r="B14" s="131" t="s">
        <v>137</v>
      </c>
      <c r="C14" s="127" t="s">
        <v>39</v>
      </c>
      <c r="D14" s="127">
        <v>1</v>
      </c>
      <c r="E14" s="21"/>
      <c r="F14" s="22"/>
      <c r="G14" s="21"/>
      <c r="H14" s="22"/>
      <c r="I14" s="21"/>
      <c r="J14" s="22"/>
      <c r="K14" s="23"/>
    </row>
    <row r="15" spans="1:16" s="25" customFormat="1" ht="50.25" customHeight="1">
      <c r="A15" s="125">
        <v>10</v>
      </c>
      <c r="B15" s="126" t="s">
        <v>261</v>
      </c>
      <c r="C15" s="127" t="s">
        <v>28</v>
      </c>
      <c r="D15" s="127">
        <v>2730</v>
      </c>
      <c r="E15" s="21"/>
      <c r="F15" s="22"/>
      <c r="G15" s="21"/>
      <c r="H15" s="22"/>
      <c r="I15" s="21"/>
      <c r="J15" s="22"/>
      <c r="K15" s="23"/>
    </row>
    <row r="16" spans="1:16" s="25" customFormat="1" ht="45">
      <c r="A16" s="125">
        <v>11</v>
      </c>
      <c r="B16" s="126" t="s">
        <v>262</v>
      </c>
      <c r="C16" s="127" t="s">
        <v>28</v>
      </c>
      <c r="D16" s="127">
        <v>55</v>
      </c>
      <c r="E16" s="43"/>
      <c r="F16" s="44"/>
      <c r="G16" s="43"/>
      <c r="H16" s="44"/>
      <c r="I16" s="43"/>
      <c r="J16" s="44"/>
      <c r="K16" s="45"/>
      <c r="M16" s="46"/>
      <c r="N16" s="46"/>
      <c r="P16" s="47"/>
    </row>
    <row r="17" spans="1:16" s="25" customFormat="1" ht="45">
      <c r="A17" s="125">
        <v>12</v>
      </c>
      <c r="B17" s="126" t="s">
        <v>263</v>
      </c>
      <c r="C17" s="127" t="s">
        <v>28</v>
      </c>
      <c r="D17" s="127">
        <v>30</v>
      </c>
      <c r="E17" s="43"/>
      <c r="F17" s="44"/>
      <c r="G17" s="43"/>
      <c r="H17" s="44"/>
      <c r="I17" s="43"/>
      <c r="J17" s="44"/>
      <c r="K17" s="45"/>
      <c r="M17" s="46"/>
      <c r="N17" s="46"/>
      <c r="P17" s="47"/>
    </row>
    <row r="18" spans="1:16" s="25" customFormat="1" ht="45.75" customHeight="1">
      <c r="A18" s="125">
        <v>13</v>
      </c>
      <c r="B18" s="126" t="s">
        <v>264</v>
      </c>
      <c r="C18" s="127" t="s">
        <v>28</v>
      </c>
      <c r="D18" s="127">
        <v>40</v>
      </c>
      <c r="E18" s="21"/>
      <c r="F18" s="22"/>
      <c r="G18" s="21"/>
      <c r="H18" s="22"/>
      <c r="I18" s="21"/>
      <c r="J18" s="22"/>
      <c r="K18" s="23"/>
      <c r="M18" s="46"/>
      <c r="N18" s="46"/>
      <c r="P18" s="47"/>
    </row>
    <row r="19" spans="1:16" s="25" customFormat="1" ht="43.5" customHeight="1">
      <c r="A19" s="125">
        <v>14</v>
      </c>
      <c r="B19" s="126" t="s">
        <v>265</v>
      </c>
      <c r="C19" s="127" t="s">
        <v>28</v>
      </c>
      <c r="D19" s="127">
        <v>10</v>
      </c>
      <c r="E19" s="21"/>
      <c r="F19" s="22"/>
      <c r="G19" s="21"/>
      <c r="H19" s="22"/>
      <c r="I19" s="21"/>
      <c r="J19" s="22"/>
      <c r="K19" s="23"/>
      <c r="M19" s="46"/>
      <c r="N19" s="46"/>
      <c r="P19" s="47"/>
    </row>
    <row r="20" spans="1:16" s="25" customFormat="1" ht="46.5" customHeight="1">
      <c r="A20" s="125">
        <v>15</v>
      </c>
      <c r="B20" s="126" t="s">
        <v>266</v>
      </c>
      <c r="C20" s="127" t="s">
        <v>28</v>
      </c>
      <c r="D20" s="127">
        <v>15</v>
      </c>
      <c r="E20" s="21"/>
      <c r="F20" s="22"/>
      <c r="G20" s="21"/>
      <c r="H20" s="22"/>
      <c r="I20" s="21"/>
      <c r="J20" s="22"/>
      <c r="K20" s="23"/>
      <c r="M20" s="46"/>
      <c r="N20" s="46"/>
      <c r="P20" s="47"/>
    </row>
    <row r="21" spans="1:16" s="25" customFormat="1" ht="42.75" customHeight="1">
      <c r="A21" s="125">
        <v>16</v>
      </c>
      <c r="B21" s="126" t="s">
        <v>138</v>
      </c>
      <c r="C21" s="127" t="s">
        <v>139</v>
      </c>
      <c r="D21" s="127">
        <v>1</v>
      </c>
      <c r="E21" s="21"/>
      <c r="F21" s="22"/>
      <c r="G21" s="21"/>
      <c r="H21" s="22"/>
      <c r="I21" s="21"/>
      <c r="J21" s="22"/>
      <c r="K21" s="23"/>
    </row>
    <row r="22" spans="1:16" s="25" customFormat="1" ht="66" customHeight="1">
      <c r="A22" s="125">
        <v>17</v>
      </c>
      <c r="B22" s="126" t="s">
        <v>140</v>
      </c>
      <c r="C22" s="127" t="s">
        <v>25</v>
      </c>
      <c r="D22" s="127">
        <v>1</v>
      </c>
      <c r="E22" s="21"/>
      <c r="F22" s="22"/>
      <c r="G22" s="21"/>
      <c r="H22" s="22"/>
      <c r="I22" s="21"/>
      <c r="J22" s="22"/>
      <c r="K22" s="23"/>
    </row>
    <row r="23" spans="1:16" s="25" customFormat="1" ht="66.75" customHeight="1">
      <c r="A23" s="125">
        <v>18</v>
      </c>
      <c r="B23" s="126" t="s">
        <v>141</v>
      </c>
      <c r="C23" s="127" t="s">
        <v>25</v>
      </c>
      <c r="D23" s="127">
        <v>1</v>
      </c>
      <c r="E23" s="21"/>
      <c r="F23" s="22"/>
      <c r="G23" s="21"/>
      <c r="H23" s="22"/>
      <c r="I23" s="21"/>
      <c r="J23" s="22"/>
      <c r="K23" s="23"/>
    </row>
    <row r="24" spans="1:16" s="25" customFormat="1" ht="71.25" customHeight="1">
      <c r="A24" s="125">
        <v>19</v>
      </c>
      <c r="B24" s="126" t="s">
        <v>142</v>
      </c>
      <c r="C24" s="127" t="s">
        <v>25</v>
      </c>
      <c r="D24" s="127">
        <v>1</v>
      </c>
      <c r="E24" s="21"/>
      <c r="F24" s="22"/>
      <c r="G24" s="21"/>
      <c r="H24" s="22"/>
      <c r="I24" s="21"/>
      <c r="J24" s="22"/>
      <c r="K24" s="23"/>
    </row>
    <row r="25" spans="1:16" s="53" customFormat="1" ht="50.25" customHeight="1">
      <c r="A25" s="125">
        <v>20</v>
      </c>
      <c r="B25" s="131" t="s">
        <v>56</v>
      </c>
      <c r="C25" s="132" t="s">
        <v>24</v>
      </c>
      <c r="D25" s="133">
        <f>(1.5*3.14)*3</f>
        <v>14.129999999999999</v>
      </c>
      <c r="E25" s="21"/>
      <c r="F25" s="22"/>
      <c r="G25" s="21"/>
      <c r="H25" s="22"/>
      <c r="I25" s="21"/>
      <c r="J25" s="22"/>
      <c r="K25" s="23"/>
    </row>
    <row r="26" spans="1:16" s="53" customFormat="1" ht="36.75" customHeight="1">
      <c r="A26" s="125">
        <v>21</v>
      </c>
      <c r="B26" s="126" t="s">
        <v>143</v>
      </c>
      <c r="C26" s="127" t="s">
        <v>38</v>
      </c>
      <c r="D26" s="129">
        <v>2</v>
      </c>
      <c r="E26" s="21"/>
      <c r="F26" s="22"/>
      <c r="G26" s="21"/>
      <c r="H26" s="22"/>
      <c r="I26" s="21"/>
      <c r="J26" s="22"/>
      <c r="K26" s="23"/>
    </row>
    <row r="27" spans="1:16" s="53" customFormat="1" ht="30" customHeight="1">
      <c r="A27" s="125">
        <v>22</v>
      </c>
      <c r="B27" s="126" t="s">
        <v>144</v>
      </c>
      <c r="C27" s="127" t="s">
        <v>25</v>
      </c>
      <c r="D27" s="129">
        <v>2</v>
      </c>
      <c r="E27" s="21"/>
      <c r="F27" s="22"/>
      <c r="G27" s="21"/>
      <c r="H27" s="22"/>
      <c r="I27" s="21"/>
      <c r="J27" s="22"/>
      <c r="K27" s="23"/>
    </row>
    <row r="28" spans="1:16" s="25" customFormat="1" ht="38.25" customHeight="1">
      <c r="A28" s="125">
        <v>23</v>
      </c>
      <c r="B28" s="126" t="s">
        <v>145</v>
      </c>
      <c r="C28" s="127" t="s">
        <v>25</v>
      </c>
      <c r="D28" s="129">
        <v>2</v>
      </c>
      <c r="E28" s="21"/>
      <c r="F28" s="22"/>
      <c r="G28" s="21"/>
      <c r="H28" s="22"/>
      <c r="I28" s="21"/>
      <c r="J28" s="22"/>
      <c r="K28" s="23"/>
    </row>
    <row r="29" spans="1:16" s="53" customFormat="1" ht="24" customHeight="1">
      <c r="A29" s="125">
        <v>24</v>
      </c>
      <c r="B29" s="126" t="s">
        <v>146</v>
      </c>
      <c r="C29" s="127" t="s">
        <v>25</v>
      </c>
      <c r="D29" s="129">
        <v>2</v>
      </c>
      <c r="E29" s="21"/>
      <c r="F29" s="22"/>
      <c r="G29" s="21"/>
      <c r="H29" s="22"/>
      <c r="I29" s="21"/>
      <c r="J29" s="22"/>
      <c r="K29" s="23"/>
    </row>
    <row r="30" spans="1:16" s="53" customFormat="1">
      <c r="A30" s="125">
        <v>25</v>
      </c>
      <c r="B30" s="126" t="s">
        <v>147</v>
      </c>
      <c r="C30" s="127" t="s">
        <v>25</v>
      </c>
      <c r="D30" s="129">
        <v>5</v>
      </c>
      <c r="E30" s="21"/>
      <c r="F30" s="22"/>
      <c r="G30" s="21"/>
      <c r="H30" s="22"/>
      <c r="I30" s="21"/>
      <c r="J30" s="22"/>
      <c r="K30" s="23"/>
    </row>
    <row r="31" spans="1:16" s="25" customFormat="1" ht="27" customHeight="1">
      <c r="A31" s="125">
        <v>26</v>
      </c>
      <c r="B31" s="126" t="s">
        <v>148</v>
      </c>
      <c r="C31" s="127" t="s">
        <v>25</v>
      </c>
      <c r="D31" s="129">
        <v>3</v>
      </c>
      <c r="E31" s="21"/>
      <c r="F31" s="22"/>
      <c r="G31" s="21"/>
      <c r="H31" s="22"/>
      <c r="I31" s="21"/>
      <c r="J31" s="22"/>
      <c r="K31" s="23"/>
    </row>
    <row r="32" spans="1:16" s="25" customFormat="1" ht="21.75" customHeight="1">
      <c r="A32" s="125">
        <v>27</v>
      </c>
      <c r="B32" s="126" t="s">
        <v>149</v>
      </c>
      <c r="C32" s="127" t="s">
        <v>25</v>
      </c>
      <c r="D32" s="129">
        <v>4</v>
      </c>
      <c r="E32" s="21"/>
      <c r="F32" s="22"/>
      <c r="G32" s="21"/>
      <c r="H32" s="22"/>
      <c r="I32" s="21"/>
      <c r="J32" s="22"/>
      <c r="K32" s="23"/>
      <c r="L32" s="24"/>
      <c r="M32" s="24"/>
      <c r="N32" s="24"/>
    </row>
    <row r="33" spans="1:16" s="25" customFormat="1" ht="30">
      <c r="A33" s="125">
        <v>28</v>
      </c>
      <c r="B33" s="126" t="s">
        <v>150</v>
      </c>
      <c r="C33" s="127" t="s">
        <v>25</v>
      </c>
      <c r="D33" s="129">
        <v>1</v>
      </c>
      <c r="E33" s="21"/>
      <c r="F33" s="22"/>
      <c r="G33" s="21"/>
      <c r="H33" s="22"/>
      <c r="I33" s="21"/>
      <c r="J33" s="22"/>
      <c r="K33" s="23"/>
    </row>
    <row r="34" spans="1:16" s="25" customFormat="1" ht="27.75" customHeight="1">
      <c r="A34" s="125">
        <v>29</v>
      </c>
      <c r="B34" s="126" t="s">
        <v>151</v>
      </c>
      <c r="C34" s="127" t="s">
        <v>25</v>
      </c>
      <c r="D34" s="129">
        <v>1</v>
      </c>
      <c r="E34" s="22"/>
      <c r="F34" s="22"/>
      <c r="G34" s="21"/>
      <c r="H34" s="22"/>
      <c r="I34" s="21"/>
      <c r="J34" s="22"/>
      <c r="K34" s="23"/>
      <c r="L34" s="24"/>
      <c r="M34" s="67"/>
    </row>
    <row r="35" spans="1:16" s="25" customFormat="1" ht="27.75" customHeight="1">
      <c r="A35" s="125">
        <v>30</v>
      </c>
      <c r="B35" s="126" t="s">
        <v>152</v>
      </c>
      <c r="C35" s="127" t="s">
        <v>25</v>
      </c>
      <c r="D35" s="129">
        <v>10</v>
      </c>
      <c r="E35" s="43"/>
      <c r="F35" s="44"/>
      <c r="G35" s="43"/>
      <c r="H35" s="44"/>
      <c r="I35" s="43"/>
      <c r="J35" s="44"/>
      <c r="K35" s="71"/>
      <c r="L35" s="24"/>
      <c r="M35" s="24"/>
      <c r="N35" s="24"/>
    </row>
    <row r="36" spans="1:16" s="25" customFormat="1" ht="27" customHeight="1">
      <c r="A36" s="125">
        <v>31</v>
      </c>
      <c r="B36" s="126" t="s">
        <v>153</v>
      </c>
      <c r="C36" s="127" t="s">
        <v>25</v>
      </c>
      <c r="D36" s="129">
        <v>5</v>
      </c>
      <c r="E36" s="29"/>
      <c r="F36" s="30"/>
      <c r="G36" s="29"/>
      <c r="H36" s="30"/>
      <c r="I36" s="29"/>
      <c r="J36" s="30"/>
      <c r="K36" s="31"/>
      <c r="L36" s="24"/>
      <c r="M36" s="67"/>
      <c r="N36" s="24"/>
    </row>
    <row r="37" spans="1:16" s="8" customFormat="1" ht="27" customHeight="1">
      <c r="A37" s="125">
        <v>32</v>
      </c>
      <c r="B37" s="126" t="s">
        <v>154</v>
      </c>
      <c r="C37" s="127" t="s">
        <v>25</v>
      </c>
      <c r="D37" s="129">
        <v>10</v>
      </c>
      <c r="E37" s="29"/>
      <c r="F37" s="30"/>
      <c r="G37" s="29"/>
      <c r="H37" s="30"/>
      <c r="I37" s="29"/>
      <c r="J37" s="30"/>
      <c r="K37" s="31"/>
      <c r="M37" s="32"/>
    </row>
    <row r="38" spans="1:16" s="8" customFormat="1" ht="30" customHeight="1">
      <c r="A38" s="125">
        <v>33</v>
      </c>
      <c r="B38" s="126" t="s">
        <v>155</v>
      </c>
      <c r="C38" s="127" t="s">
        <v>25</v>
      </c>
      <c r="D38" s="129">
        <v>2</v>
      </c>
      <c r="E38" s="29"/>
      <c r="F38" s="30"/>
      <c r="G38" s="29"/>
      <c r="H38" s="30"/>
      <c r="I38" s="29"/>
      <c r="J38" s="30"/>
      <c r="K38" s="31"/>
      <c r="M38" s="32"/>
    </row>
    <row r="39" spans="1:16" s="25" customFormat="1" ht="29.25" customHeight="1">
      <c r="A39" s="125">
        <v>34</v>
      </c>
      <c r="B39" s="126" t="s">
        <v>156</v>
      </c>
      <c r="C39" s="127" t="s">
        <v>25</v>
      </c>
      <c r="D39" s="129">
        <v>2</v>
      </c>
      <c r="E39" s="21"/>
      <c r="F39" s="22"/>
      <c r="G39" s="21"/>
      <c r="H39" s="22"/>
      <c r="I39" s="21"/>
      <c r="J39" s="22"/>
      <c r="K39" s="23"/>
    </row>
    <row r="40" spans="1:16" s="8" customFormat="1" ht="36" customHeight="1">
      <c r="A40" s="125">
        <v>35</v>
      </c>
      <c r="B40" s="126" t="s">
        <v>157</v>
      </c>
      <c r="C40" s="127" t="s">
        <v>25</v>
      </c>
      <c r="D40" s="129">
        <v>2</v>
      </c>
      <c r="E40" s="29"/>
      <c r="F40" s="30"/>
      <c r="G40" s="29"/>
      <c r="H40" s="30"/>
      <c r="I40" s="29"/>
      <c r="J40" s="30"/>
      <c r="K40" s="31"/>
    </row>
    <row r="41" spans="1:16" s="25" customFormat="1" ht="37.5" customHeight="1">
      <c r="A41" s="125">
        <v>36</v>
      </c>
      <c r="B41" s="126" t="s">
        <v>158</v>
      </c>
      <c r="C41" s="127" t="s">
        <v>25</v>
      </c>
      <c r="D41" s="129">
        <v>2</v>
      </c>
      <c r="E41" s="21"/>
      <c r="F41" s="22"/>
      <c r="G41" s="21"/>
      <c r="H41" s="22"/>
      <c r="I41" s="21"/>
      <c r="J41" s="22"/>
      <c r="K41" s="23"/>
    </row>
    <row r="42" spans="1:16" s="25" customFormat="1" ht="38.25" customHeight="1">
      <c r="A42" s="125">
        <v>37</v>
      </c>
      <c r="B42" s="126" t="s">
        <v>159</v>
      </c>
      <c r="C42" s="127" t="s">
        <v>25</v>
      </c>
      <c r="D42" s="127">
        <v>3</v>
      </c>
      <c r="E42" s="21"/>
      <c r="F42" s="22"/>
      <c r="G42" s="21"/>
      <c r="H42" s="22"/>
      <c r="I42" s="21"/>
      <c r="J42" s="22"/>
      <c r="K42" s="23"/>
    </row>
    <row r="43" spans="1:16" s="25" customFormat="1" ht="31.5" customHeight="1">
      <c r="A43" s="125">
        <v>38</v>
      </c>
      <c r="B43" s="126" t="s">
        <v>160</v>
      </c>
      <c r="C43" s="127" t="s">
        <v>25</v>
      </c>
      <c r="D43" s="127">
        <v>2</v>
      </c>
      <c r="E43" s="21"/>
      <c r="F43" s="22"/>
      <c r="G43" s="21"/>
      <c r="H43" s="22"/>
      <c r="I43" s="21"/>
      <c r="J43" s="22"/>
      <c r="K43" s="23"/>
    </row>
    <row r="44" spans="1:16" s="25" customFormat="1">
      <c r="A44" s="125">
        <v>39</v>
      </c>
      <c r="B44" s="126" t="s">
        <v>161</v>
      </c>
      <c r="C44" s="127" t="s">
        <v>25</v>
      </c>
      <c r="D44" s="127">
        <v>2</v>
      </c>
      <c r="E44" s="21"/>
      <c r="F44" s="22"/>
      <c r="G44" s="21"/>
      <c r="H44" s="22"/>
      <c r="I44" s="21"/>
      <c r="J44" s="22"/>
      <c r="K44" s="23"/>
    </row>
    <row r="45" spans="1:16" s="25" customFormat="1" ht="30" customHeight="1">
      <c r="A45" s="125">
        <v>40</v>
      </c>
      <c r="B45" s="126" t="s">
        <v>162</v>
      </c>
      <c r="C45" s="127" t="s">
        <v>25</v>
      </c>
      <c r="D45" s="127">
        <v>3</v>
      </c>
      <c r="E45" s="21"/>
      <c r="F45" s="22"/>
      <c r="G45" s="21"/>
      <c r="H45" s="22"/>
      <c r="I45" s="21"/>
      <c r="J45" s="22"/>
      <c r="K45" s="23"/>
    </row>
    <row r="46" spans="1:16" s="25" customFormat="1" ht="32.25" customHeight="1">
      <c r="A46" s="125">
        <v>41</v>
      </c>
      <c r="B46" s="126" t="s">
        <v>267</v>
      </c>
      <c r="C46" s="127" t="s">
        <v>163</v>
      </c>
      <c r="D46" s="127">
        <v>4</v>
      </c>
      <c r="E46" s="43"/>
      <c r="F46" s="44"/>
      <c r="G46" s="43"/>
      <c r="H46" s="44"/>
      <c r="I46" s="43"/>
      <c r="J46" s="44"/>
      <c r="K46" s="45"/>
      <c r="M46" s="46"/>
      <c r="N46" s="46"/>
      <c r="P46" s="47"/>
    </row>
    <row r="47" spans="1:16" s="25" customFormat="1">
      <c r="A47" s="125">
        <v>42</v>
      </c>
      <c r="B47" s="126" t="s">
        <v>268</v>
      </c>
      <c r="C47" s="127" t="s">
        <v>25</v>
      </c>
      <c r="D47" s="127">
        <v>2</v>
      </c>
      <c r="E47" s="43"/>
      <c r="F47" s="44"/>
      <c r="G47" s="43"/>
      <c r="H47" s="44"/>
      <c r="I47" s="43"/>
      <c r="J47" s="44"/>
      <c r="K47" s="45"/>
      <c r="M47" s="46"/>
      <c r="N47" s="46"/>
      <c r="P47" s="47"/>
    </row>
    <row r="48" spans="1:16" s="25" customFormat="1">
      <c r="A48" s="125">
        <v>43</v>
      </c>
      <c r="B48" s="126" t="s">
        <v>269</v>
      </c>
      <c r="C48" s="127" t="s">
        <v>25</v>
      </c>
      <c r="D48" s="127">
        <v>1</v>
      </c>
      <c r="E48" s="21"/>
      <c r="F48" s="22"/>
      <c r="G48" s="21"/>
      <c r="H48" s="22"/>
      <c r="I48" s="21"/>
      <c r="J48" s="22"/>
      <c r="K48" s="23"/>
      <c r="M48" s="46"/>
      <c r="N48" s="46"/>
      <c r="P48" s="47"/>
    </row>
    <row r="49" spans="1:16" s="25" customFormat="1" ht="40.5" customHeight="1">
      <c r="A49" s="125">
        <v>44</v>
      </c>
      <c r="B49" s="126" t="s">
        <v>270</v>
      </c>
      <c r="C49" s="127" t="s">
        <v>25</v>
      </c>
      <c r="D49" s="127">
        <v>2</v>
      </c>
      <c r="E49" s="21"/>
      <c r="F49" s="22"/>
      <c r="G49" s="21"/>
      <c r="H49" s="22"/>
      <c r="I49" s="21"/>
      <c r="J49" s="22"/>
      <c r="K49" s="23"/>
      <c r="M49" s="46"/>
      <c r="N49" s="46"/>
      <c r="P49" s="47"/>
    </row>
    <row r="50" spans="1:16" s="25" customFormat="1" ht="39.75" customHeight="1">
      <c r="A50" s="125">
        <v>45</v>
      </c>
      <c r="B50" s="126" t="s">
        <v>271</v>
      </c>
      <c r="C50" s="127" t="s">
        <v>25</v>
      </c>
      <c r="D50" s="127">
        <v>1</v>
      </c>
      <c r="E50" s="21"/>
      <c r="F50" s="22"/>
      <c r="G50" s="21"/>
      <c r="H50" s="22"/>
      <c r="I50" s="21"/>
      <c r="J50" s="22"/>
      <c r="K50" s="23"/>
    </row>
    <row r="51" spans="1:16" s="25" customFormat="1" ht="37.5" customHeight="1">
      <c r="A51" s="125">
        <v>46</v>
      </c>
      <c r="B51" s="126" t="s">
        <v>272</v>
      </c>
      <c r="C51" s="127" t="s">
        <v>25</v>
      </c>
      <c r="D51" s="127">
        <v>1</v>
      </c>
      <c r="E51" s="21"/>
      <c r="F51" s="22"/>
      <c r="G51" s="21"/>
      <c r="H51" s="22"/>
      <c r="I51" s="21"/>
      <c r="J51" s="22"/>
      <c r="K51" s="23"/>
      <c r="L51" s="24"/>
      <c r="M51" s="24"/>
      <c r="N51" s="24"/>
    </row>
    <row r="52" spans="1:16" s="25" customFormat="1" ht="42.75" customHeight="1">
      <c r="A52" s="125">
        <v>47</v>
      </c>
      <c r="B52" s="126" t="s">
        <v>273</v>
      </c>
      <c r="C52" s="127" t="s">
        <v>25</v>
      </c>
      <c r="D52" s="127">
        <v>4</v>
      </c>
      <c r="E52" s="21"/>
      <c r="F52" s="22"/>
      <c r="G52" s="21"/>
      <c r="H52" s="22"/>
      <c r="I52" s="21"/>
      <c r="J52" s="22"/>
      <c r="K52" s="23"/>
    </row>
    <row r="53" spans="1:16" s="25" customFormat="1" ht="39.75" customHeight="1">
      <c r="A53" s="125">
        <v>48</v>
      </c>
      <c r="B53" s="126" t="s">
        <v>274</v>
      </c>
      <c r="C53" s="127" t="s">
        <v>28</v>
      </c>
      <c r="D53" s="127">
        <v>2</v>
      </c>
      <c r="E53" s="22"/>
      <c r="F53" s="22"/>
      <c r="G53" s="21"/>
      <c r="H53" s="22"/>
      <c r="I53" s="21"/>
      <c r="J53" s="22"/>
      <c r="K53" s="23"/>
      <c r="L53" s="24"/>
      <c r="M53" s="67"/>
    </row>
    <row r="54" spans="1:16" s="25" customFormat="1" ht="41.25" customHeight="1">
      <c r="A54" s="125">
        <v>49</v>
      </c>
      <c r="B54" s="126" t="s">
        <v>275</v>
      </c>
      <c r="C54" s="127" t="s">
        <v>28</v>
      </c>
      <c r="D54" s="127">
        <v>1</v>
      </c>
      <c r="E54" s="134"/>
      <c r="F54" s="135"/>
      <c r="G54" s="134"/>
      <c r="H54" s="135"/>
      <c r="I54" s="134"/>
      <c r="J54" s="135"/>
      <c r="K54" s="136"/>
      <c r="L54" s="24"/>
      <c r="M54" s="24"/>
      <c r="N54" s="24"/>
    </row>
    <row r="55" spans="1:16" s="61" customFormat="1" ht="33" customHeight="1">
      <c r="A55" s="125">
        <v>50</v>
      </c>
      <c r="B55" s="126" t="s">
        <v>276</v>
      </c>
      <c r="C55" s="127" t="s">
        <v>28</v>
      </c>
      <c r="D55" s="127">
        <v>2</v>
      </c>
      <c r="E55" s="137"/>
      <c r="F55" s="137"/>
      <c r="G55" s="137"/>
      <c r="H55" s="137"/>
      <c r="I55" s="137"/>
      <c r="J55" s="137"/>
      <c r="K55" s="138"/>
    </row>
    <row r="56" spans="1:16" s="61" customFormat="1" ht="31.5" customHeight="1">
      <c r="A56" s="125">
        <v>51</v>
      </c>
      <c r="B56" s="126" t="s">
        <v>277</v>
      </c>
      <c r="C56" s="127" t="s">
        <v>28</v>
      </c>
      <c r="D56" s="127">
        <v>1</v>
      </c>
      <c r="E56" s="137"/>
      <c r="F56" s="137"/>
      <c r="G56" s="137"/>
      <c r="H56" s="137"/>
      <c r="I56" s="137"/>
      <c r="J56" s="137"/>
      <c r="K56" s="138"/>
    </row>
    <row r="57" spans="1:16" s="61" customFormat="1" ht="18.75" thickBot="1">
      <c r="A57" s="139">
        <v>52</v>
      </c>
      <c r="B57" s="140" t="s">
        <v>278</v>
      </c>
      <c r="C57" s="141" t="s">
        <v>28</v>
      </c>
      <c r="D57" s="141">
        <v>1</v>
      </c>
      <c r="E57" s="142"/>
      <c r="F57" s="142"/>
      <c r="G57" s="142"/>
      <c r="H57" s="142"/>
      <c r="I57" s="142"/>
      <c r="J57" s="142"/>
      <c r="K57" s="143"/>
    </row>
    <row r="58" spans="1:16" s="61" customFormat="1" ht="27.75" customHeight="1" thickBot="1">
      <c r="A58" s="55"/>
      <c r="B58" s="56" t="s">
        <v>68</v>
      </c>
      <c r="C58" s="57"/>
      <c r="D58" s="58"/>
      <c r="E58" s="59"/>
      <c r="F58" s="59"/>
      <c r="G58" s="59"/>
      <c r="H58" s="59"/>
      <c r="I58" s="59"/>
      <c r="J58" s="59"/>
      <c r="K58" s="60"/>
    </row>
    <row r="59" spans="1:16" s="61" customFormat="1" ht="27.75" customHeight="1" thickBot="1">
      <c r="A59" s="62"/>
      <c r="B59" s="63" t="s">
        <v>69</v>
      </c>
      <c r="C59" s="29" t="s">
        <v>70</v>
      </c>
      <c r="D59" s="64"/>
      <c r="E59" s="65"/>
      <c r="F59" s="65"/>
      <c r="G59" s="65"/>
      <c r="H59" s="65"/>
      <c r="I59" s="65"/>
      <c r="J59" s="65"/>
      <c r="K59" s="66"/>
    </row>
    <row r="60" spans="1:16" s="61" customFormat="1" ht="27.75" customHeight="1" thickBot="1">
      <c r="A60" s="55"/>
      <c r="B60" s="56" t="s">
        <v>34</v>
      </c>
      <c r="C60" s="57"/>
      <c r="D60" s="58"/>
      <c r="E60" s="59"/>
      <c r="F60" s="59"/>
      <c r="G60" s="59"/>
      <c r="H60" s="59"/>
      <c r="I60" s="59"/>
      <c r="J60" s="59"/>
      <c r="K60" s="60"/>
    </row>
  </sheetData>
  <mergeCells count="8">
    <mergeCell ref="A1:K1"/>
    <mergeCell ref="A3:A4"/>
    <mergeCell ref="B3:B4"/>
    <mergeCell ref="C3:C4"/>
    <mergeCell ref="D3:D4"/>
    <mergeCell ref="E3:F3"/>
    <mergeCell ref="G3:H3"/>
    <mergeCell ref="I3:J3"/>
  </mergeCells>
  <pageMargins left="0.5" right="0.19" top="0.17" bottom="0.21" header="0.17" footer="0.16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zoomScaleNormal="100" workbookViewId="0">
      <selection activeCell="B79" sqref="B79"/>
    </sheetView>
  </sheetViews>
  <sheetFormatPr defaultRowHeight="18"/>
  <cols>
    <col min="1" max="1" width="4.125" style="1" customWidth="1"/>
    <col min="2" max="2" width="30" style="1" customWidth="1"/>
    <col min="3" max="3" width="7.375" style="1" customWidth="1"/>
    <col min="4" max="11" width="10.625" style="1" customWidth="1"/>
    <col min="12" max="256" width="9" style="1"/>
    <col min="257" max="257" width="4.125" style="1" customWidth="1"/>
    <col min="258" max="258" width="30" style="1" customWidth="1"/>
    <col min="259" max="259" width="7.375" style="1" customWidth="1"/>
    <col min="260" max="267" width="10.625" style="1" customWidth="1"/>
    <col min="268" max="512" width="9" style="1"/>
    <col min="513" max="513" width="4.125" style="1" customWidth="1"/>
    <col min="514" max="514" width="30" style="1" customWidth="1"/>
    <col min="515" max="515" width="7.375" style="1" customWidth="1"/>
    <col min="516" max="523" width="10.625" style="1" customWidth="1"/>
    <col min="524" max="768" width="9" style="1"/>
    <col min="769" max="769" width="4.125" style="1" customWidth="1"/>
    <col min="770" max="770" width="30" style="1" customWidth="1"/>
    <col min="771" max="771" width="7.375" style="1" customWidth="1"/>
    <col min="772" max="779" width="10.625" style="1" customWidth="1"/>
    <col min="780" max="1024" width="9" style="1"/>
    <col min="1025" max="1025" width="4.125" style="1" customWidth="1"/>
    <col min="1026" max="1026" width="30" style="1" customWidth="1"/>
    <col min="1027" max="1027" width="7.375" style="1" customWidth="1"/>
    <col min="1028" max="1035" width="10.625" style="1" customWidth="1"/>
    <col min="1036" max="1280" width="9" style="1"/>
    <col min="1281" max="1281" width="4.125" style="1" customWidth="1"/>
    <col min="1282" max="1282" width="30" style="1" customWidth="1"/>
    <col min="1283" max="1283" width="7.375" style="1" customWidth="1"/>
    <col min="1284" max="1291" width="10.625" style="1" customWidth="1"/>
    <col min="1292" max="1536" width="9" style="1"/>
    <col min="1537" max="1537" width="4.125" style="1" customWidth="1"/>
    <col min="1538" max="1538" width="30" style="1" customWidth="1"/>
    <col min="1539" max="1539" width="7.375" style="1" customWidth="1"/>
    <col min="1540" max="1547" width="10.625" style="1" customWidth="1"/>
    <col min="1548" max="1792" width="9" style="1"/>
    <col min="1793" max="1793" width="4.125" style="1" customWidth="1"/>
    <col min="1794" max="1794" width="30" style="1" customWidth="1"/>
    <col min="1795" max="1795" width="7.375" style="1" customWidth="1"/>
    <col min="1796" max="1803" width="10.625" style="1" customWidth="1"/>
    <col min="1804" max="2048" width="9" style="1"/>
    <col min="2049" max="2049" width="4.125" style="1" customWidth="1"/>
    <col min="2050" max="2050" width="30" style="1" customWidth="1"/>
    <col min="2051" max="2051" width="7.375" style="1" customWidth="1"/>
    <col min="2052" max="2059" width="10.625" style="1" customWidth="1"/>
    <col min="2060" max="2304" width="9" style="1"/>
    <col min="2305" max="2305" width="4.125" style="1" customWidth="1"/>
    <col min="2306" max="2306" width="30" style="1" customWidth="1"/>
    <col min="2307" max="2307" width="7.375" style="1" customWidth="1"/>
    <col min="2308" max="2315" width="10.625" style="1" customWidth="1"/>
    <col min="2316" max="2560" width="9" style="1"/>
    <col min="2561" max="2561" width="4.125" style="1" customWidth="1"/>
    <col min="2562" max="2562" width="30" style="1" customWidth="1"/>
    <col min="2563" max="2563" width="7.375" style="1" customWidth="1"/>
    <col min="2564" max="2571" width="10.625" style="1" customWidth="1"/>
    <col min="2572" max="2816" width="9" style="1"/>
    <col min="2817" max="2817" width="4.125" style="1" customWidth="1"/>
    <col min="2818" max="2818" width="30" style="1" customWidth="1"/>
    <col min="2819" max="2819" width="7.375" style="1" customWidth="1"/>
    <col min="2820" max="2827" width="10.625" style="1" customWidth="1"/>
    <col min="2828" max="3072" width="9" style="1"/>
    <col min="3073" max="3073" width="4.125" style="1" customWidth="1"/>
    <col min="3074" max="3074" width="30" style="1" customWidth="1"/>
    <col min="3075" max="3075" width="7.375" style="1" customWidth="1"/>
    <col min="3076" max="3083" width="10.625" style="1" customWidth="1"/>
    <col min="3084" max="3328" width="9" style="1"/>
    <col min="3329" max="3329" width="4.125" style="1" customWidth="1"/>
    <col min="3330" max="3330" width="30" style="1" customWidth="1"/>
    <col min="3331" max="3331" width="7.375" style="1" customWidth="1"/>
    <col min="3332" max="3339" width="10.625" style="1" customWidth="1"/>
    <col min="3340" max="3584" width="9" style="1"/>
    <col min="3585" max="3585" width="4.125" style="1" customWidth="1"/>
    <col min="3586" max="3586" width="30" style="1" customWidth="1"/>
    <col min="3587" max="3587" width="7.375" style="1" customWidth="1"/>
    <col min="3588" max="3595" width="10.625" style="1" customWidth="1"/>
    <col min="3596" max="3840" width="9" style="1"/>
    <col min="3841" max="3841" width="4.125" style="1" customWidth="1"/>
    <col min="3842" max="3842" width="30" style="1" customWidth="1"/>
    <col min="3843" max="3843" width="7.375" style="1" customWidth="1"/>
    <col min="3844" max="3851" width="10.625" style="1" customWidth="1"/>
    <col min="3852" max="4096" width="9" style="1"/>
    <col min="4097" max="4097" width="4.125" style="1" customWidth="1"/>
    <col min="4098" max="4098" width="30" style="1" customWidth="1"/>
    <col min="4099" max="4099" width="7.375" style="1" customWidth="1"/>
    <col min="4100" max="4107" width="10.625" style="1" customWidth="1"/>
    <col min="4108" max="4352" width="9" style="1"/>
    <col min="4353" max="4353" width="4.125" style="1" customWidth="1"/>
    <col min="4354" max="4354" width="30" style="1" customWidth="1"/>
    <col min="4355" max="4355" width="7.375" style="1" customWidth="1"/>
    <col min="4356" max="4363" width="10.625" style="1" customWidth="1"/>
    <col min="4364" max="4608" width="9" style="1"/>
    <col min="4609" max="4609" width="4.125" style="1" customWidth="1"/>
    <col min="4610" max="4610" width="30" style="1" customWidth="1"/>
    <col min="4611" max="4611" width="7.375" style="1" customWidth="1"/>
    <col min="4612" max="4619" width="10.625" style="1" customWidth="1"/>
    <col min="4620" max="4864" width="9" style="1"/>
    <col min="4865" max="4865" width="4.125" style="1" customWidth="1"/>
    <col min="4866" max="4866" width="30" style="1" customWidth="1"/>
    <col min="4867" max="4867" width="7.375" style="1" customWidth="1"/>
    <col min="4868" max="4875" width="10.625" style="1" customWidth="1"/>
    <col min="4876" max="5120" width="9" style="1"/>
    <col min="5121" max="5121" width="4.125" style="1" customWidth="1"/>
    <col min="5122" max="5122" width="30" style="1" customWidth="1"/>
    <col min="5123" max="5123" width="7.375" style="1" customWidth="1"/>
    <col min="5124" max="5131" width="10.625" style="1" customWidth="1"/>
    <col min="5132" max="5376" width="9" style="1"/>
    <col min="5377" max="5377" width="4.125" style="1" customWidth="1"/>
    <col min="5378" max="5378" width="30" style="1" customWidth="1"/>
    <col min="5379" max="5379" width="7.375" style="1" customWidth="1"/>
    <col min="5380" max="5387" width="10.625" style="1" customWidth="1"/>
    <col min="5388" max="5632" width="9" style="1"/>
    <col min="5633" max="5633" width="4.125" style="1" customWidth="1"/>
    <col min="5634" max="5634" width="30" style="1" customWidth="1"/>
    <col min="5635" max="5635" width="7.375" style="1" customWidth="1"/>
    <col min="5636" max="5643" width="10.625" style="1" customWidth="1"/>
    <col min="5644" max="5888" width="9" style="1"/>
    <col min="5889" max="5889" width="4.125" style="1" customWidth="1"/>
    <col min="5890" max="5890" width="30" style="1" customWidth="1"/>
    <col min="5891" max="5891" width="7.375" style="1" customWidth="1"/>
    <col min="5892" max="5899" width="10.625" style="1" customWidth="1"/>
    <col min="5900" max="6144" width="9" style="1"/>
    <col min="6145" max="6145" width="4.125" style="1" customWidth="1"/>
    <col min="6146" max="6146" width="30" style="1" customWidth="1"/>
    <col min="6147" max="6147" width="7.375" style="1" customWidth="1"/>
    <col min="6148" max="6155" width="10.625" style="1" customWidth="1"/>
    <col min="6156" max="6400" width="9" style="1"/>
    <col min="6401" max="6401" width="4.125" style="1" customWidth="1"/>
    <col min="6402" max="6402" width="30" style="1" customWidth="1"/>
    <col min="6403" max="6403" width="7.375" style="1" customWidth="1"/>
    <col min="6404" max="6411" width="10.625" style="1" customWidth="1"/>
    <col min="6412" max="6656" width="9" style="1"/>
    <col min="6657" max="6657" width="4.125" style="1" customWidth="1"/>
    <col min="6658" max="6658" width="30" style="1" customWidth="1"/>
    <col min="6659" max="6659" width="7.375" style="1" customWidth="1"/>
    <col min="6660" max="6667" width="10.625" style="1" customWidth="1"/>
    <col min="6668" max="6912" width="9" style="1"/>
    <col min="6913" max="6913" width="4.125" style="1" customWidth="1"/>
    <col min="6914" max="6914" width="30" style="1" customWidth="1"/>
    <col min="6915" max="6915" width="7.375" style="1" customWidth="1"/>
    <col min="6916" max="6923" width="10.625" style="1" customWidth="1"/>
    <col min="6924" max="7168" width="9" style="1"/>
    <col min="7169" max="7169" width="4.125" style="1" customWidth="1"/>
    <col min="7170" max="7170" width="30" style="1" customWidth="1"/>
    <col min="7171" max="7171" width="7.375" style="1" customWidth="1"/>
    <col min="7172" max="7179" width="10.625" style="1" customWidth="1"/>
    <col min="7180" max="7424" width="9" style="1"/>
    <col min="7425" max="7425" width="4.125" style="1" customWidth="1"/>
    <col min="7426" max="7426" width="30" style="1" customWidth="1"/>
    <col min="7427" max="7427" width="7.375" style="1" customWidth="1"/>
    <col min="7428" max="7435" width="10.625" style="1" customWidth="1"/>
    <col min="7436" max="7680" width="9" style="1"/>
    <col min="7681" max="7681" width="4.125" style="1" customWidth="1"/>
    <col min="7682" max="7682" width="30" style="1" customWidth="1"/>
    <col min="7683" max="7683" width="7.375" style="1" customWidth="1"/>
    <col min="7684" max="7691" width="10.625" style="1" customWidth="1"/>
    <col min="7692" max="7936" width="9" style="1"/>
    <col min="7937" max="7937" width="4.125" style="1" customWidth="1"/>
    <col min="7938" max="7938" width="30" style="1" customWidth="1"/>
    <col min="7939" max="7939" width="7.375" style="1" customWidth="1"/>
    <col min="7940" max="7947" width="10.625" style="1" customWidth="1"/>
    <col min="7948" max="8192" width="9" style="1"/>
    <col min="8193" max="8193" width="4.125" style="1" customWidth="1"/>
    <col min="8194" max="8194" width="30" style="1" customWidth="1"/>
    <col min="8195" max="8195" width="7.375" style="1" customWidth="1"/>
    <col min="8196" max="8203" width="10.625" style="1" customWidth="1"/>
    <col min="8204" max="8448" width="9" style="1"/>
    <col min="8449" max="8449" width="4.125" style="1" customWidth="1"/>
    <col min="8450" max="8450" width="30" style="1" customWidth="1"/>
    <col min="8451" max="8451" width="7.375" style="1" customWidth="1"/>
    <col min="8452" max="8459" width="10.625" style="1" customWidth="1"/>
    <col min="8460" max="8704" width="9" style="1"/>
    <col min="8705" max="8705" width="4.125" style="1" customWidth="1"/>
    <col min="8706" max="8706" width="30" style="1" customWidth="1"/>
    <col min="8707" max="8707" width="7.375" style="1" customWidth="1"/>
    <col min="8708" max="8715" width="10.625" style="1" customWidth="1"/>
    <col min="8716" max="8960" width="9" style="1"/>
    <col min="8961" max="8961" width="4.125" style="1" customWidth="1"/>
    <col min="8962" max="8962" width="30" style="1" customWidth="1"/>
    <col min="8963" max="8963" width="7.375" style="1" customWidth="1"/>
    <col min="8964" max="8971" width="10.625" style="1" customWidth="1"/>
    <col min="8972" max="9216" width="9" style="1"/>
    <col min="9217" max="9217" width="4.125" style="1" customWidth="1"/>
    <col min="9218" max="9218" width="30" style="1" customWidth="1"/>
    <col min="9219" max="9219" width="7.375" style="1" customWidth="1"/>
    <col min="9220" max="9227" width="10.625" style="1" customWidth="1"/>
    <col min="9228" max="9472" width="9" style="1"/>
    <col min="9473" max="9473" width="4.125" style="1" customWidth="1"/>
    <col min="9474" max="9474" width="30" style="1" customWidth="1"/>
    <col min="9475" max="9475" width="7.375" style="1" customWidth="1"/>
    <col min="9476" max="9483" width="10.625" style="1" customWidth="1"/>
    <col min="9484" max="9728" width="9" style="1"/>
    <col min="9729" max="9729" width="4.125" style="1" customWidth="1"/>
    <col min="9730" max="9730" width="30" style="1" customWidth="1"/>
    <col min="9731" max="9731" width="7.375" style="1" customWidth="1"/>
    <col min="9732" max="9739" width="10.625" style="1" customWidth="1"/>
    <col min="9740" max="9984" width="9" style="1"/>
    <col min="9985" max="9985" width="4.125" style="1" customWidth="1"/>
    <col min="9986" max="9986" width="30" style="1" customWidth="1"/>
    <col min="9987" max="9987" width="7.375" style="1" customWidth="1"/>
    <col min="9988" max="9995" width="10.625" style="1" customWidth="1"/>
    <col min="9996" max="10240" width="9" style="1"/>
    <col min="10241" max="10241" width="4.125" style="1" customWidth="1"/>
    <col min="10242" max="10242" width="30" style="1" customWidth="1"/>
    <col min="10243" max="10243" width="7.375" style="1" customWidth="1"/>
    <col min="10244" max="10251" width="10.625" style="1" customWidth="1"/>
    <col min="10252" max="10496" width="9" style="1"/>
    <col min="10497" max="10497" width="4.125" style="1" customWidth="1"/>
    <col min="10498" max="10498" width="30" style="1" customWidth="1"/>
    <col min="10499" max="10499" width="7.375" style="1" customWidth="1"/>
    <col min="10500" max="10507" width="10.625" style="1" customWidth="1"/>
    <col min="10508" max="10752" width="9" style="1"/>
    <col min="10753" max="10753" width="4.125" style="1" customWidth="1"/>
    <col min="10754" max="10754" width="30" style="1" customWidth="1"/>
    <col min="10755" max="10755" width="7.375" style="1" customWidth="1"/>
    <col min="10756" max="10763" width="10.625" style="1" customWidth="1"/>
    <col min="10764" max="11008" width="9" style="1"/>
    <col min="11009" max="11009" width="4.125" style="1" customWidth="1"/>
    <col min="11010" max="11010" width="30" style="1" customWidth="1"/>
    <col min="11011" max="11011" width="7.375" style="1" customWidth="1"/>
    <col min="11012" max="11019" width="10.625" style="1" customWidth="1"/>
    <col min="11020" max="11264" width="9" style="1"/>
    <col min="11265" max="11265" width="4.125" style="1" customWidth="1"/>
    <col min="11266" max="11266" width="30" style="1" customWidth="1"/>
    <col min="11267" max="11267" width="7.375" style="1" customWidth="1"/>
    <col min="11268" max="11275" width="10.625" style="1" customWidth="1"/>
    <col min="11276" max="11520" width="9" style="1"/>
    <col min="11521" max="11521" width="4.125" style="1" customWidth="1"/>
    <col min="11522" max="11522" width="30" style="1" customWidth="1"/>
    <col min="11523" max="11523" width="7.375" style="1" customWidth="1"/>
    <col min="11524" max="11531" width="10.625" style="1" customWidth="1"/>
    <col min="11532" max="11776" width="9" style="1"/>
    <col min="11777" max="11777" width="4.125" style="1" customWidth="1"/>
    <col min="11778" max="11778" width="30" style="1" customWidth="1"/>
    <col min="11779" max="11779" width="7.375" style="1" customWidth="1"/>
    <col min="11780" max="11787" width="10.625" style="1" customWidth="1"/>
    <col min="11788" max="12032" width="9" style="1"/>
    <col min="12033" max="12033" width="4.125" style="1" customWidth="1"/>
    <col min="12034" max="12034" width="30" style="1" customWidth="1"/>
    <col min="12035" max="12035" width="7.375" style="1" customWidth="1"/>
    <col min="12036" max="12043" width="10.625" style="1" customWidth="1"/>
    <col min="12044" max="12288" width="9" style="1"/>
    <col min="12289" max="12289" width="4.125" style="1" customWidth="1"/>
    <col min="12290" max="12290" width="30" style="1" customWidth="1"/>
    <col min="12291" max="12291" width="7.375" style="1" customWidth="1"/>
    <col min="12292" max="12299" width="10.625" style="1" customWidth="1"/>
    <col min="12300" max="12544" width="9" style="1"/>
    <col min="12545" max="12545" width="4.125" style="1" customWidth="1"/>
    <col min="12546" max="12546" width="30" style="1" customWidth="1"/>
    <col min="12547" max="12547" width="7.375" style="1" customWidth="1"/>
    <col min="12548" max="12555" width="10.625" style="1" customWidth="1"/>
    <col min="12556" max="12800" width="9" style="1"/>
    <col min="12801" max="12801" width="4.125" style="1" customWidth="1"/>
    <col min="12802" max="12802" width="30" style="1" customWidth="1"/>
    <col min="12803" max="12803" width="7.375" style="1" customWidth="1"/>
    <col min="12804" max="12811" width="10.625" style="1" customWidth="1"/>
    <col min="12812" max="13056" width="9" style="1"/>
    <col min="13057" max="13057" width="4.125" style="1" customWidth="1"/>
    <col min="13058" max="13058" width="30" style="1" customWidth="1"/>
    <col min="13059" max="13059" width="7.375" style="1" customWidth="1"/>
    <col min="13060" max="13067" width="10.625" style="1" customWidth="1"/>
    <col min="13068" max="13312" width="9" style="1"/>
    <col min="13313" max="13313" width="4.125" style="1" customWidth="1"/>
    <col min="13314" max="13314" width="30" style="1" customWidth="1"/>
    <col min="13315" max="13315" width="7.375" style="1" customWidth="1"/>
    <col min="13316" max="13323" width="10.625" style="1" customWidth="1"/>
    <col min="13324" max="13568" width="9" style="1"/>
    <col min="13569" max="13569" width="4.125" style="1" customWidth="1"/>
    <col min="13570" max="13570" width="30" style="1" customWidth="1"/>
    <col min="13571" max="13571" width="7.375" style="1" customWidth="1"/>
    <col min="13572" max="13579" width="10.625" style="1" customWidth="1"/>
    <col min="13580" max="13824" width="9" style="1"/>
    <col min="13825" max="13825" width="4.125" style="1" customWidth="1"/>
    <col min="13826" max="13826" width="30" style="1" customWidth="1"/>
    <col min="13827" max="13827" width="7.375" style="1" customWidth="1"/>
    <col min="13828" max="13835" width="10.625" style="1" customWidth="1"/>
    <col min="13836" max="14080" width="9" style="1"/>
    <col min="14081" max="14081" width="4.125" style="1" customWidth="1"/>
    <col min="14082" max="14082" width="30" style="1" customWidth="1"/>
    <col min="14083" max="14083" width="7.375" style="1" customWidth="1"/>
    <col min="14084" max="14091" width="10.625" style="1" customWidth="1"/>
    <col min="14092" max="14336" width="9" style="1"/>
    <col min="14337" max="14337" width="4.125" style="1" customWidth="1"/>
    <col min="14338" max="14338" width="30" style="1" customWidth="1"/>
    <col min="14339" max="14339" width="7.375" style="1" customWidth="1"/>
    <col min="14340" max="14347" width="10.625" style="1" customWidth="1"/>
    <col min="14348" max="14592" width="9" style="1"/>
    <col min="14593" max="14593" width="4.125" style="1" customWidth="1"/>
    <col min="14594" max="14594" width="30" style="1" customWidth="1"/>
    <col min="14595" max="14595" width="7.375" style="1" customWidth="1"/>
    <col min="14596" max="14603" width="10.625" style="1" customWidth="1"/>
    <col min="14604" max="14848" width="9" style="1"/>
    <col min="14849" max="14849" width="4.125" style="1" customWidth="1"/>
    <col min="14850" max="14850" width="30" style="1" customWidth="1"/>
    <col min="14851" max="14851" width="7.375" style="1" customWidth="1"/>
    <col min="14852" max="14859" width="10.625" style="1" customWidth="1"/>
    <col min="14860" max="15104" width="9" style="1"/>
    <col min="15105" max="15105" width="4.125" style="1" customWidth="1"/>
    <col min="15106" max="15106" width="30" style="1" customWidth="1"/>
    <col min="15107" max="15107" width="7.375" style="1" customWidth="1"/>
    <col min="15108" max="15115" width="10.625" style="1" customWidth="1"/>
    <col min="15116" max="15360" width="9" style="1"/>
    <col min="15361" max="15361" width="4.125" style="1" customWidth="1"/>
    <col min="15362" max="15362" width="30" style="1" customWidth="1"/>
    <col min="15363" max="15363" width="7.375" style="1" customWidth="1"/>
    <col min="15364" max="15371" width="10.625" style="1" customWidth="1"/>
    <col min="15372" max="15616" width="9" style="1"/>
    <col min="15617" max="15617" width="4.125" style="1" customWidth="1"/>
    <col min="15618" max="15618" width="30" style="1" customWidth="1"/>
    <col min="15619" max="15619" width="7.375" style="1" customWidth="1"/>
    <col min="15620" max="15627" width="10.625" style="1" customWidth="1"/>
    <col min="15628" max="15872" width="9" style="1"/>
    <col min="15873" max="15873" width="4.125" style="1" customWidth="1"/>
    <col min="15874" max="15874" width="30" style="1" customWidth="1"/>
    <col min="15875" max="15875" width="7.375" style="1" customWidth="1"/>
    <col min="15876" max="15883" width="10.625" style="1" customWidth="1"/>
    <col min="15884" max="16128" width="9" style="1"/>
    <col min="16129" max="16129" width="4.125" style="1" customWidth="1"/>
    <col min="16130" max="16130" width="30" style="1" customWidth="1"/>
    <col min="16131" max="16131" width="7.375" style="1" customWidth="1"/>
    <col min="16132" max="16139" width="10.625" style="1" customWidth="1"/>
    <col min="16140" max="16384" width="9" style="1"/>
  </cols>
  <sheetData>
    <row r="1" spans="1:16" s="8" customFormat="1" ht="42.75" customHeight="1">
      <c r="A1" s="211" t="s">
        <v>200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6" s="8" customFormat="1" ht="12.7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6" s="8" customFormat="1" ht="18" customHeight="1">
      <c r="A3" s="212" t="s">
        <v>5</v>
      </c>
      <c r="B3" s="214" t="s">
        <v>6</v>
      </c>
      <c r="C3" s="214" t="s">
        <v>7</v>
      </c>
      <c r="D3" s="214" t="s">
        <v>8</v>
      </c>
      <c r="E3" s="216" t="s">
        <v>9</v>
      </c>
      <c r="F3" s="216"/>
      <c r="G3" s="216" t="s">
        <v>10</v>
      </c>
      <c r="H3" s="216"/>
      <c r="I3" s="214" t="s">
        <v>11</v>
      </c>
      <c r="J3" s="214"/>
      <c r="K3" s="10" t="s">
        <v>12</v>
      </c>
    </row>
    <row r="4" spans="1:16" s="8" customFormat="1" ht="39.75" customHeight="1" thickBot="1">
      <c r="A4" s="213"/>
      <c r="B4" s="215"/>
      <c r="C4" s="215"/>
      <c r="D4" s="215"/>
      <c r="E4" s="11" t="s">
        <v>13</v>
      </c>
      <c r="F4" s="12" t="s">
        <v>4</v>
      </c>
      <c r="G4" s="11" t="s">
        <v>13</v>
      </c>
      <c r="H4" s="12" t="s">
        <v>4</v>
      </c>
      <c r="I4" s="11" t="s">
        <v>13</v>
      </c>
      <c r="J4" s="12" t="s">
        <v>14</v>
      </c>
      <c r="K4" s="13" t="s">
        <v>15</v>
      </c>
      <c r="O4" s="8" t="s">
        <v>199</v>
      </c>
    </row>
    <row r="5" spans="1:16" s="8" customFormat="1" ht="18.75" thickBot="1">
      <c r="A5" s="76">
        <v>1</v>
      </c>
      <c r="B5" s="77">
        <v>2</v>
      </c>
      <c r="C5" s="77">
        <v>3</v>
      </c>
      <c r="D5" s="77">
        <v>4</v>
      </c>
      <c r="E5" s="78">
        <v>5</v>
      </c>
      <c r="F5" s="79">
        <v>6</v>
      </c>
      <c r="G5" s="78">
        <v>7</v>
      </c>
      <c r="H5" s="79">
        <v>8</v>
      </c>
      <c r="I5" s="78">
        <v>9</v>
      </c>
      <c r="J5" s="79">
        <v>10</v>
      </c>
      <c r="K5" s="80">
        <v>11</v>
      </c>
    </row>
    <row r="6" spans="1:16" s="25" customFormat="1" ht="78" customHeight="1">
      <c r="A6" s="155">
        <v>1</v>
      </c>
      <c r="B6" s="156" t="s">
        <v>183</v>
      </c>
      <c r="C6" s="157" t="s">
        <v>17</v>
      </c>
      <c r="D6" s="158">
        <v>3220.3</v>
      </c>
      <c r="E6" s="22"/>
      <c r="F6" s="22"/>
      <c r="G6" s="21"/>
      <c r="H6" s="22"/>
      <c r="I6" s="21"/>
      <c r="J6" s="22"/>
      <c r="K6" s="23"/>
      <c r="L6" s="24"/>
      <c r="M6" s="67"/>
    </row>
    <row r="7" spans="1:16" s="25" customFormat="1" ht="57" customHeight="1">
      <c r="A7" s="155">
        <v>2</v>
      </c>
      <c r="B7" s="156" t="s">
        <v>184</v>
      </c>
      <c r="C7" s="157" t="s">
        <v>17</v>
      </c>
      <c r="D7" s="158">
        <v>385</v>
      </c>
      <c r="E7" s="43"/>
      <c r="F7" s="44"/>
      <c r="G7" s="43"/>
      <c r="H7" s="44"/>
      <c r="I7" s="43"/>
      <c r="J7" s="44"/>
      <c r="K7" s="71"/>
      <c r="L7" s="24"/>
      <c r="M7" s="24"/>
      <c r="N7" s="24"/>
    </row>
    <row r="8" spans="1:16" s="25" customFormat="1" ht="49.5" customHeight="1">
      <c r="A8" s="155">
        <v>3</v>
      </c>
      <c r="B8" s="156" t="s">
        <v>185</v>
      </c>
      <c r="C8" s="157" t="s">
        <v>17</v>
      </c>
      <c r="D8" s="159">
        <v>3972.35</v>
      </c>
      <c r="E8" s="29"/>
      <c r="F8" s="30"/>
      <c r="G8" s="29"/>
      <c r="H8" s="30"/>
      <c r="I8" s="29"/>
      <c r="J8" s="30"/>
      <c r="K8" s="31"/>
      <c r="L8" s="24"/>
      <c r="M8" s="67"/>
      <c r="N8" s="24"/>
    </row>
    <row r="9" spans="1:16" s="25" customFormat="1" ht="78" customHeight="1">
      <c r="A9" s="155">
        <v>4</v>
      </c>
      <c r="B9" s="156" t="s">
        <v>186</v>
      </c>
      <c r="C9" s="157" t="s">
        <v>17</v>
      </c>
      <c r="D9" s="159">
        <v>1998.2249999999999</v>
      </c>
      <c r="E9" s="21"/>
      <c r="F9" s="22"/>
      <c r="G9" s="21"/>
      <c r="H9" s="22"/>
      <c r="I9" s="21"/>
      <c r="J9" s="22"/>
      <c r="K9" s="23"/>
    </row>
    <row r="10" spans="1:16" s="25" customFormat="1" ht="60.75" customHeight="1">
      <c r="A10" s="155">
        <v>5</v>
      </c>
      <c r="B10" s="160" t="s">
        <v>279</v>
      </c>
      <c r="C10" s="161" t="s">
        <v>17</v>
      </c>
      <c r="D10" s="162">
        <v>2185</v>
      </c>
      <c r="E10" s="21"/>
      <c r="F10" s="22"/>
      <c r="G10" s="21"/>
      <c r="H10" s="22"/>
      <c r="I10" s="21"/>
      <c r="J10" s="22"/>
      <c r="K10" s="23"/>
      <c r="M10" s="24"/>
    </row>
    <row r="11" spans="1:16" s="25" customFormat="1" ht="30" customHeight="1">
      <c r="A11" s="155">
        <v>6</v>
      </c>
      <c r="B11" s="160" t="s">
        <v>22</v>
      </c>
      <c r="C11" s="161" t="s">
        <v>17</v>
      </c>
      <c r="D11" s="163">
        <v>765</v>
      </c>
      <c r="E11" s="21"/>
      <c r="F11" s="22"/>
      <c r="G11" s="21"/>
      <c r="H11" s="22"/>
      <c r="I11" s="21"/>
      <c r="J11" s="22"/>
      <c r="K11" s="23"/>
    </row>
    <row r="12" spans="1:16" s="25" customFormat="1" ht="32.25" customHeight="1">
      <c r="A12" s="155">
        <v>7</v>
      </c>
      <c r="B12" s="160" t="s">
        <v>134</v>
      </c>
      <c r="C12" s="161" t="s">
        <v>17</v>
      </c>
      <c r="D12" s="163">
        <v>235</v>
      </c>
      <c r="E12" s="21"/>
      <c r="F12" s="22"/>
      <c r="G12" s="21"/>
      <c r="H12" s="22"/>
      <c r="I12" s="21"/>
      <c r="J12" s="22"/>
      <c r="K12" s="23"/>
    </row>
    <row r="13" spans="1:16" s="25" customFormat="1" ht="50.25" customHeight="1">
      <c r="A13" s="155">
        <v>8</v>
      </c>
      <c r="B13" s="156" t="s">
        <v>187</v>
      </c>
      <c r="C13" s="157" t="s">
        <v>17</v>
      </c>
      <c r="D13" s="159">
        <v>1998.2249999999999</v>
      </c>
      <c r="E13" s="21"/>
      <c r="F13" s="22"/>
      <c r="G13" s="21"/>
      <c r="H13" s="22"/>
      <c r="I13" s="21"/>
      <c r="J13" s="22"/>
      <c r="K13" s="23"/>
    </row>
    <row r="14" spans="1:16" s="25" customFormat="1" ht="36">
      <c r="A14" s="155">
        <v>9</v>
      </c>
      <c r="B14" s="160" t="s">
        <v>188</v>
      </c>
      <c r="C14" s="164" t="s">
        <v>24</v>
      </c>
      <c r="D14" s="165">
        <v>11</v>
      </c>
      <c r="E14" s="43"/>
      <c r="F14" s="44"/>
      <c r="G14" s="43"/>
      <c r="H14" s="44"/>
      <c r="I14" s="43"/>
      <c r="J14" s="44"/>
      <c r="K14" s="45"/>
      <c r="M14" s="46"/>
      <c r="N14" s="46"/>
      <c r="P14" s="47"/>
    </row>
    <row r="15" spans="1:16" s="25" customFormat="1" ht="72">
      <c r="A15" s="155">
        <v>10</v>
      </c>
      <c r="B15" s="160" t="s">
        <v>280</v>
      </c>
      <c r="C15" s="164" t="s">
        <v>58</v>
      </c>
      <c r="D15" s="166">
        <v>285</v>
      </c>
      <c r="E15" s="43"/>
      <c r="F15" s="44"/>
      <c r="G15" s="43"/>
      <c r="H15" s="44"/>
      <c r="I15" s="43"/>
      <c r="J15" s="44"/>
      <c r="K15" s="45"/>
      <c r="M15" s="46"/>
      <c r="N15" s="46"/>
      <c r="P15" s="47"/>
    </row>
    <row r="16" spans="1:16" s="25" customFormat="1" ht="77.25" customHeight="1">
      <c r="A16" s="155">
        <v>11</v>
      </c>
      <c r="B16" s="160" t="s">
        <v>281</v>
      </c>
      <c r="C16" s="164" t="s">
        <v>58</v>
      </c>
      <c r="D16" s="166">
        <v>1422</v>
      </c>
      <c r="E16" s="21"/>
      <c r="F16" s="22"/>
      <c r="G16" s="21"/>
      <c r="H16" s="22"/>
      <c r="I16" s="21"/>
      <c r="J16" s="22"/>
      <c r="K16" s="23"/>
      <c r="M16" s="46"/>
      <c r="N16" s="46"/>
      <c r="P16" s="47"/>
    </row>
    <row r="17" spans="1:16" s="25" customFormat="1" ht="62.25" customHeight="1">
      <c r="A17" s="155">
        <v>12</v>
      </c>
      <c r="B17" s="160" t="s">
        <v>282</v>
      </c>
      <c r="C17" s="164" t="s">
        <v>58</v>
      </c>
      <c r="D17" s="166">
        <v>45</v>
      </c>
      <c r="E17" s="21"/>
      <c r="F17" s="22"/>
      <c r="G17" s="21"/>
      <c r="H17" s="22"/>
      <c r="I17" s="21"/>
      <c r="J17" s="22"/>
      <c r="K17" s="23"/>
      <c r="M17" s="46"/>
      <c r="N17" s="46"/>
      <c r="P17" s="47"/>
    </row>
    <row r="18" spans="1:16" s="25" customFormat="1" ht="92.25" customHeight="1">
      <c r="A18" s="155">
        <v>13</v>
      </c>
      <c r="B18" s="160" t="s">
        <v>283</v>
      </c>
      <c r="C18" s="164" t="s">
        <v>58</v>
      </c>
      <c r="D18" s="166">
        <v>280</v>
      </c>
      <c r="E18" s="21"/>
      <c r="F18" s="22"/>
      <c r="G18" s="21"/>
      <c r="H18" s="22"/>
      <c r="I18" s="21"/>
      <c r="J18" s="22"/>
      <c r="K18" s="23"/>
      <c r="M18" s="46"/>
      <c r="N18" s="46"/>
      <c r="P18" s="47"/>
    </row>
    <row r="19" spans="1:16" s="25" customFormat="1" ht="98.25" customHeight="1">
      <c r="A19" s="155">
        <v>14</v>
      </c>
      <c r="B19" s="160" t="s">
        <v>284</v>
      </c>
      <c r="C19" s="164" t="s">
        <v>58</v>
      </c>
      <c r="D19" s="166">
        <v>60</v>
      </c>
      <c r="E19" s="21"/>
      <c r="F19" s="22"/>
      <c r="G19" s="21"/>
      <c r="H19" s="22"/>
      <c r="I19" s="21"/>
      <c r="J19" s="22"/>
      <c r="K19" s="23"/>
    </row>
    <row r="20" spans="1:16" s="25" customFormat="1" ht="77.25" customHeight="1">
      <c r="A20" s="155">
        <v>15</v>
      </c>
      <c r="B20" s="160" t="s">
        <v>285</v>
      </c>
      <c r="C20" s="164" t="s">
        <v>58</v>
      </c>
      <c r="D20" s="166">
        <v>40</v>
      </c>
      <c r="E20" s="21"/>
      <c r="F20" s="22"/>
      <c r="G20" s="21"/>
      <c r="H20" s="22"/>
      <c r="I20" s="21"/>
      <c r="J20" s="22"/>
      <c r="K20" s="23"/>
    </row>
    <row r="21" spans="1:16" s="25" customFormat="1" ht="66.75" customHeight="1">
      <c r="A21" s="155">
        <v>16</v>
      </c>
      <c r="B21" s="160" t="s">
        <v>286</v>
      </c>
      <c r="C21" s="164" t="s">
        <v>54</v>
      </c>
      <c r="D21" s="72">
        <v>4</v>
      </c>
      <c r="E21" s="21"/>
      <c r="F21" s="22"/>
      <c r="G21" s="21"/>
      <c r="H21" s="22"/>
      <c r="I21" s="21"/>
      <c r="J21" s="22"/>
      <c r="K21" s="23"/>
    </row>
    <row r="22" spans="1:16" s="25" customFormat="1" ht="71.25" customHeight="1">
      <c r="A22" s="155">
        <v>17</v>
      </c>
      <c r="B22" s="160" t="s">
        <v>287</v>
      </c>
      <c r="C22" s="164" t="s">
        <v>54</v>
      </c>
      <c r="D22" s="72">
        <v>3</v>
      </c>
      <c r="E22" s="21"/>
      <c r="F22" s="22"/>
      <c r="G22" s="21"/>
      <c r="H22" s="22"/>
      <c r="I22" s="21"/>
      <c r="J22" s="22"/>
      <c r="K22" s="23"/>
    </row>
    <row r="23" spans="1:16" s="25" customFormat="1" ht="71.25" customHeight="1">
      <c r="A23" s="155">
        <v>18</v>
      </c>
      <c r="B23" s="160" t="s">
        <v>288</v>
      </c>
      <c r="C23" s="164" t="s">
        <v>54</v>
      </c>
      <c r="D23" s="72">
        <v>3</v>
      </c>
      <c r="E23" s="21"/>
      <c r="F23" s="22"/>
      <c r="G23" s="21"/>
      <c r="H23" s="22"/>
      <c r="I23" s="21"/>
      <c r="J23" s="22"/>
      <c r="K23" s="23"/>
    </row>
    <row r="24" spans="1:16" s="53" customFormat="1" ht="50.25" customHeight="1">
      <c r="A24" s="155">
        <v>19</v>
      </c>
      <c r="B24" s="160" t="s">
        <v>289</v>
      </c>
      <c r="C24" s="164" t="s">
        <v>54</v>
      </c>
      <c r="D24" s="166">
        <v>2</v>
      </c>
      <c r="E24" s="21"/>
      <c r="F24" s="22"/>
      <c r="G24" s="21"/>
      <c r="H24" s="22"/>
      <c r="I24" s="21"/>
      <c r="J24" s="22"/>
      <c r="K24" s="23"/>
    </row>
    <row r="25" spans="1:16" s="53" customFormat="1" ht="36.75" customHeight="1">
      <c r="A25" s="155">
        <v>20</v>
      </c>
      <c r="B25" s="160" t="s">
        <v>290</v>
      </c>
      <c r="C25" s="164" t="s">
        <v>54</v>
      </c>
      <c r="D25" s="166">
        <v>2</v>
      </c>
      <c r="E25" s="21"/>
      <c r="F25" s="22"/>
      <c r="G25" s="21"/>
      <c r="H25" s="22"/>
      <c r="I25" s="21"/>
      <c r="J25" s="22"/>
      <c r="K25" s="23"/>
    </row>
    <row r="26" spans="1:16" s="53" customFormat="1" ht="30" customHeight="1">
      <c r="A26" s="155">
        <v>21</v>
      </c>
      <c r="B26" s="160" t="s">
        <v>291</v>
      </c>
      <c r="C26" s="164" t="s">
        <v>54</v>
      </c>
      <c r="D26" s="166">
        <v>2</v>
      </c>
      <c r="E26" s="21"/>
      <c r="F26" s="22"/>
      <c r="G26" s="21"/>
      <c r="H26" s="22"/>
      <c r="I26" s="21"/>
      <c r="J26" s="22"/>
      <c r="K26" s="23"/>
    </row>
    <row r="27" spans="1:16" s="25" customFormat="1" ht="38.25" customHeight="1">
      <c r="A27" s="155">
        <v>22</v>
      </c>
      <c r="B27" s="160" t="s">
        <v>292</v>
      </c>
      <c r="C27" s="164" t="s">
        <v>54</v>
      </c>
      <c r="D27" s="166">
        <v>6</v>
      </c>
      <c r="E27" s="21"/>
      <c r="F27" s="22"/>
      <c r="G27" s="21"/>
      <c r="H27" s="22"/>
      <c r="I27" s="21"/>
      <c r="J27" s="22"/>
      <c r="K27" s="23"/>
    </row>
    <row r="28" spans="1:16" s="53" customFormat="1" ht="24" customHeight="1">
      <c r="A28" s="155">
        <v>23</v>
      </c>
      <c r="B28" s="160" t="s">
        <v>293</v>
      </c>
      <c r="C28" s="164" t="s">
        <v>54</v>
      </c>
      <c r="D28" s="166">
        <v>4</v>
      </c>
      <c r="E28" s="21"/>
      <c r="F28" s="22"/>
      <c r="G28" s="21"/>
      <c r="H28" s="22"/>
      <c r="I28" s="21"/>
      <c r="J28" s="22"/>
      <c r="K28" s="23"/>
    </row>
    <row r="29" spans="1:16" s="53" customFormat="1">
      <c r="A29" s="155">
        <v>24</v>
      </c>
      <c r="B29" s="160" t="s">
        <v>294</v>
      </c>
      <c r="C29" s="164" t="s">
        <v>54</v>
      </c>
      <c r="D29" s="166">
        <v>4</v>
      </c>
      <c r="E29" s="21"/>
      <c r="F29" s="22"/>
      <c r="G29" s="21"/>
      <c r="H29" s="22"/>
      <c r="I29" s="21"/>
      <c r="J29" s="22"/>
      <c r="K29" s="23"/>
    </row>
    <row r="30" spans="1:16" s="25" customFormat="1" ht="33.75" customHeight="1">
      <c r="A30" s="155">
        <v>25</v>
      </c>
      <c r="B30" s="160" t="s">
        <v>295</v>
      </c>
      <c r="C30" s="164" t="s">
        <v>54</v>
      </c>
      <c r="D30" s="166">
        <v>2</v>
      </c>
      <c r="E30" s="21"/>
      <c r="F30" s="22"/>
      <c r="G30" s="21"/>
      <c r="H30" s="22"/>
      <c r="I30" s="21"/>
      <c r="J30" s="22"/>
      <c r="K30" s="23"/>
    </row>
    <row r="31" spans="1:16" s="25" customFormat="1" ht="39" customHeight="1">
      <c r="A31" s="155">
        <v>26</v>
      </c>
      <c r="B31" s="160" t="s">
        <v>296</v>
      </c>
      <c r="C31" s="164" t="s">
        <v>54</v>
      </c>
      <c r="D31" s="166">
        <v>2</v>
      </c>
      <c r="E31" s="21"/>
      <c r="F31" s="22"/>
      <c r="G31" s="21"/>
      <c r="H31" s="22"/>
      <c r="I31" s="21"/>
      <c r="J31" s="22"/>
      <c r="K31" s="23"/>
      <c r="L31" s="24"/>
      <c r="M31" s="24"/>
      <c r="N31" s="24"/>
    </row>
    <row r="32" spans="1:16" s="25" customFormat="1" ht="53.25" customHeight="1">
      <c r="A32" s="155">
        <v>27</v>
      </c>
      <c r="B32" s="160" t="s">
        <v>297</v>
      </c>
      <c r="C32" s="164" t="s">
        <v>54</v>
      </c>
      <c r="D32" s="166">
        <v>1</v>
      </c>
      <c r="E32" s="21"/>
      <c r="F32" s="22"/>
      <c r="G32" s="21"/>
      <c r="H32" s="22"/>
      <c r="I32" s="21"/>
      <c r="J32" s="22"/>
      <c r="K32" s="23"/>
    </row>
    <row r="33" spans="1:16" s="25" customFormat="1" ht="47.25" customHeight="1">
      <c r="A33" s="155">
        <v>28</v>
      </c>
      <c r="B33" s="160" t="s">
        <v>298</v>
      </c>
      <c r="C33" s="164" t="s">
        <v>54</v>
      </c>
      <c r="D33" s="166">
        <v>3</v>
      </c>
      <c r="E33" s="22"/>
      <c r="F33" s="22"/>
      <c r="G33" s="21"/>
      <c r="H33" s="22"/>
      <c r="I33" s="21"/>
      <c r="J33" s="22"/>
      <c r="K33" s="23"/>
      <c r="L33" s="24"/>
      <c r="M33" s="67"/>
    </row>
    <row r="34" spans="1:16" s="25" customFormat="1" ht="37.5" customHeight="1">
      <c r="A34" s="155">
        <v>29</v>
      </c>
      <c r="B34" s="160" t="s">
        <v>299</v>
      </c>
      <c r="C34" s="164" t="s">
        <v>54</v>
      </c>
      <c r="D34" s="166">
        <v>2</v>
      </c>
      <c r="E34" s="43"/>
      <c r="F34" s="44"/>
      <c r="G34" s="43"/>
      <c r="H34" s="44"/>
      <c r="I34" s="43"/>
      <c r="J34" s="44"/>
      <c r="K34" s="71"/>
      <c r="L34" s="24"/>
      <c r="M34" s="24"/>
      <c r="N34" s="24"/>
    </row>
    <row r="35" spans="1:16" s="25" customFormat="1" ht="42" customHeight="1">
      <c r="A35" s="155">
        <v>30</v>
      </c>
      <c r="B35" s="160" t="s">
        <v>300</v>
      </c>
      <c r="C35" s="164" t="s">
        <v>54</v>
      </c>
      <c r="D35" s="166">
        <v>2</v>
      </c>
      <c r="E35" s="29"/>
      <c r="F35" s="30"/>
      <c r="G35" s="29"/>
      <c r="H35" s="30"/>
      <c r="I35" s="29"/>
      <c r="J35" s="30"/>
      <c r="K35" s="31"/>
      <c r="L35" s="24"/>
      <c r="M35" s="67"/>
      <c r="N35" s="24"/>
    </row>
    <row r="36" spans="1:16" s="8" customFormat="1" ht="37.5" customHeight="1">
      <c r="A36" s="155">
        <v>31</v>
      </c>
      <c r="B36" s="160" t="s">
        <v>301</v>
      </c>
      <c r="C36" s="164" t="s">
        <v>54</v>
      </c>
      <c r="D36" s="166">
        <v>6</v>
      </c>
      <c r="E36" s="29"/>
      <c r="F36" s="30"/>
      <c r="G36" s="29"/>
      <c r="H36" s="30"/>
      <c r="I36" s="29"/>
      <c r="J36" s="30"/>
      <c r="K36" s="31"/>
      <c r="M36" s="32"/>
    </row>
    <row r="37" spans="1:16" s="8" customFormat="1" ht="45" customHeight="1">
      <c r="A37" s="155">
        <v>32</v>
      </c>
      <c r="B37" s="160" t="s">
        <v>302</v>
      </c>
      <c r="C37" s="164" t="s">
        <v>54</v>
      </c>
      <c r="D37" s="166">
        <v>6</v>
      </c>
      <c r="E37" s="29"/>
      <c r="F37" s="30"/>
      <c r="G37" s="29"/>
      <c r="H37" s="30"/>
      <c r="I37" s="29"/>
      <c r="J37" s="30"/>
      <c r="K37" s="31"/>
      <c r="M37" s="32"/>
    </row>
    <row r="38" spans="1:16" s="25" customFormat="1" ht="41.25" customHeight="1">
      <c r="A38" s="155">
        <v>33</v>
      </c>
      <c r="B38" s="160" t="s">
        <v>303</v>
      </c>
      <c r="C38" s="164" t="s">
        <v>54</v>
      </c>
      <c r="D38" s="166">
        <v>4</v>
      </c>
      <c r="E38" s="21"/>
      <c r="F38" s="22"/>
      <c r="G38" s="21"/>
      <c r="H38" s="22"/>
      <c r="I38" s="21"/>
      <c r="J38" s="22"/>
      <c r="K38" s="23"/>
    </row>
    <row r="39" spans="1:16" s="8" customFormat="1" ht="36" customHeight="1">
      <c r="A39" s="155">
        <v>34</v>
      </c>
      <c r="B39" s="160" t="s">
        <v>304</v>
      </c>
      <c r="C39" s="164" t="s">
        <v>54</v>
      </c>
      <c r="D39" s="166">
        <v>6</v>
      </c>
      <c r="E39" s="29"/>
      <c r="F39" s="30"/>
      <c r="G39" s="29"/>
      <c r="H39" s="30"/>
      <c r="I39" s="29"/>
      <c r="J39" s="30"/>
      <c r="K39" s="31"/>
    </row>
    <row r="40" spans="1:16" s="8" customFormat="1" ht="38.25" customHeight="1">
      <c r="A40" s="155">
        <v>35</v>
      </c>
      <c r="B40" s="160" t="s">
        <v>305</v>
      </c>
      <c r="C40" s="164" t="s">
        <v>54</v>
      </c>
      <c r="D40" s="166">
        <v>2</v>
      </c>
      <c r="E40" s="29"/>
      <c r="F40" s="30"/>
      <c r="G40" s="29"/>
      <c r="H40" s="30"/>
      <c r="I40" s="29"/>
      <c r="J40" s="30"/>
      <c r="K40" s="31"/>
    </row>
    <row r="41" spans="1:16" s="25" customFormat="1" ht="37.5" customHeight="1">
      <c r="A41" s="155">
        <v>36</v>
      </c>
      <c r="B41" s="160" t="s">
        <v>307</v>
      </c>
      <c r="C41" s="164" t="s">
        <v>54</v>
      </c>
      <c r="D41" s="166">
        <v>1</v>
      </c>
      <c r="E41" s="21"/>
      <c r="F41" s="22"/>
      <c r="G41" s="21"/>
      <c r="H41" s="22"/>
      <c r="I41" s="21"/>
      <c r="J41" s="22"/>
      <c r="K41" s="23"/>
    </row>
    <row r="42" spans="1:16" s="25" customFormat="1" ht="38.25" customHeight="1">
      <c r="A42" s="155">
        <v>37</v>
      </c>
      <c r="B42" s="160" t="s">
        <v>306</v>
      </c>
      <c r="C42" s="164" t="s">
        <v>54</v>
      </c>
      <c r="D42" s="166">
        <v>2</v>
      </c>
      <c r="E42" s="21"/>
      <c r="F42" s="22"/>
      <c r="G42" s="21"/>
      <c r="H42" s="22"/>
      <c r="I42" s="21"/>
      <c r="J42" s="22"/>
      <c r="K42" s="23"/>
    </row>
    <row r="43" spans="1:16" s="25" customFormat="1" ht="31.5" customHeight="1">
      <c r="A43" s="155">
        <v>38</v>
      </c>
      <c r="B43" s="160" t="s">
        <v>308</v>
      </c>
      <c r="C43" s="164" t="s">
        <v>54</v>
      </c>
      <c r="D43" s="166">
        <v>2</v>
      </c>
      <c r="E43" s="21"/>
      <c r="F43" s="22"/>
      <c r="G43" s="21"/>
      <c r="H43" s="22"/>
      <c r="I43" s="21"/>
      <c r="J43" s="22"/>
      <c r="K43" s="23"/>
    </row>
    <row r="44" spans="1:16" s="25" customFormat="1" ht="36">
      <c r="A44" s="155">
        <v>39</v>
      </c>
      <c r="B44" s="160" t="s">
        <v>189</v>
      </c>
      <c r="C44" s="164" t="s">
        <v>54</v>
      </c>
      <c r="D44" s="166">
        <v>2</v>
      </c>
      <c r="E44" s="21"/>
      <c r="F44" s="22"/>
      <c r="G44" s="21"/>
      <c r="H44" s="22"/>
      <c r="I44" s="21"/>
      <c r="J44" s="22"/>
      <c r="K44" s="23"/>
    </row>
    <row r="45" spans="1:16" s="25" customFormat="1" ht="30" customHeight="1">
      <c r="A45" s="155">
        <v>40</v>
      </c>
      <c r="B45" s="160" t="s">
        <v>309</v>
      </c>
      <c r="C45" s="164" t="s">
        <v>54</v>
      </c>
      <c r="D45" s="166">
        <v>4</v>
      </c>
      <c r="E45" s="21"/>
      <c r="F45" s="22"/>
      <c r="G45" s="21"/>
      <c r="H45" s="22"/>
      <c r="I45" s="21"/>
      <c r="J45" s="22"/>
      <c r="K45" s="23"/>
    </row>
    <row r="46" spans="1:16" s="25" customFormat="1" ht="32.25" customHeight="1">
      <c r="A46" s="155">
        <v>41</v>
      </c>
      <c r="B46" s="160" t="s">
        <v>310</v>
      </c>
      <c r="C46" s="164" t="s">
        <v>54</v>
      </c>
      <c r="D46" s="166">
        <v>2</v>
      </c>
      <c r="E46" s="43"/>
      <c r="F46" s="44"/>
      <c r="G46" s="43"/>
      <c r="H46" s="44"/>
      <c r="I46" s="43"/>
      <c r="J46" s="44"/>
      <c r="K46" s="45"/>
      <c r="M46" s="46"/>
      <c r="N46" s="46"/>
      <c r="P46" s="47"/>
    </row>
    <row r="47" spans="1:16" s="25" customFormat="1" ht="36">
      <c r="A47" s="155">
        <v>42</v>
      </c>
      <c r="B47" s="160" t="s">
        <v>311</v>
      </c>
      <c r="C47" s="164" t="s">
        <v>54</v>
      </c>
      <c r="D47" s="166">
        <v>5</v>
      </c>
      <c r="E47" s="43"/>
      <c r="F47" s="44"/>
      <c r="G47" s="43"/>
      <c r="H47" s="44"/>
      <c r="I47" s="43"/>
      <c r="J47" s="44"/>
      <c r="K47" s="45"/>
      <c r="M47" s="46"/>
      <c r="N47" s="46"/>
      <c r="P47" s="47"/>
    </row>
    <row r="48" spans="1:16" s="25" customFormat="1" ht="36">
      <c r="A48" s="155">
        <v>43</v>
      </c>
      <c r="B48" s="160" t="s">
        <v>312</v>
      </c>
      <c r="C48" s="164" t="s">
        <v>54</v>
      </c>
      <c r="D48" s="166">
        <v>2</v>
      </c>
      <c r="E48" s="21"/>
      <c r="F48" s="22"/>
      <c r="G48" s="21"/>
      <c r="H48" s="22"/>
      <c r="I48" s="21"/>
      <c r="J48" s="22"/>
      <c r="K48" s="23"/>
      <c r="M48" s="46"/>
      <c r="N48" s="46"/>
      <c r="P48" s="47"/>
    </row>
    <row r="49" spans="1:16" s="25" customFormat="1" ht="40.5" customHeight="1">
      <c r="A49" s="155">
        <v>44</v>
      </c>
      <c r="B49" s="160" t="s">
        <v>313</v>
      </c>
      <c r="C49" s="164" t="s">
        <v>54</v>
      </c>
      <c r="D49" s="166">
        <v>1</v>
      </c>
      <c r="E49" s="21"/>
      <c r="F49" s="22"/>
      <c r="G49" s="21"/>
      <c r="H49" s="22"/>
      <c r="I49" s="21"/>
      <c r="J49" s="22"/>
      <c r="K49" s="23"/>
      <c r="M49" s="46"/>
      <c r="N49" s="46"/>
      <c r="P49" s="47"/>
    </row>
    <row r="50" spans="1:16" s="25" customFormat="1" ht="39.75" customHeight="1">
      <c r="A50" s="155">
        <v>45</v>
      </c>
      <c r="B50" s="160" t="s">
        <v>314</v>
      </c>
      <c r="C50" s="164" t="s">
        <v>54</v>
      </c>
      <c r="D50" s="166">
        <v>2</v>
      </c>
      <c r="E50" s="21"/>
      <c r="F50" s="22"/>
      <c r="G50" s="21"/>
      <c r="H50" s="22"/>
      <c r="I50" s="21"/>
      <c r="J50" s="22"/>
      <c r="K50" s="23"/>
    </row>
    <row r="51" spans="1:16" s="25" customFormat="1" ht="37.5" customHeight="1">
      <c r="A51" s="155">
        <v>46</v>
      </c>
      <c r="B51" s="160" t="s">
        <v>315</v>
      </c>
      <c r="C51" s="164" t="s">
        <v>54</v>
      </c>
      <c r="D51" s="166">
        <v>1</v>
      </c>
      <c r="E51" s="21"/>
      <c r="F51" s="22"/>
      <c r="G51" s="21"/>
      <c r="H51" s="22"/>
      <c r="I51" s="21"/>
      <c r="J51" s="22"/>
      <c r="K51" s="23"/>
      <c r="L51" s="24"/>
      <c r="M51" s="24"/>
      <c r="N51" s="24"/>
    </row>
    <row r="52" spans="1:16" s="25" customFormat="1" ht="42.75" customHeight="1">
      <c r="A52" s="155">
        <v>47</v>
      </c>
      <c r="B52" s="160" t="s">
        <v>316</v>
      </c>
      <c r="C52" s="164" t="s">
        <v>54</v>
      </c>
      <c r="D52" s="166">
        <v>4</v>
      </c>
      <c r="E52" s="21"/>
      <c r="F52" s="22"/>
      <c r="G52" s="21"/>
      <c r="H52" s="22"/>
      <c r="I52" s="21"/>
      <c r="J52" s="22"/>
      <c r="K52" s="23"/>
    </row>
    <row r="53" spans="1:16" s="25" customFormat="1" ht="39.75" customHeight="1">
      <c r="A53" s="155">
        <v>48</v>
      </c>
      <c r="B53" s="160" t="s">
        <v>317</v>
      </c>
      <c r="C53" s="164" t="s">
        <v>54</v>
      </c>
      <c r="D53" s="166">
        <v>2</v>
      </c>
      <c r="E53" s="22"/>
      <c r="F53" s="22"/>
      <c r="G53" s="21"/>
      <c r="H53" s="22"/>
      <c r="I53" s="21"/>
      <c r="J53" s="22"/>
      <c r="K53" s="23"/>
      <c r="L53" s="24"/>
      <c r="M53" s="67"/>
    </row>
    <row r="54" spans="1:16" s="25" customFormat="1" ht="41.25" customHeight="1">
      <c r="A54" s="155">
        <v>49</v>
      </c>
      <c r="B54" s="160" t="s">
        <v>318</v>
      </c>
      <c r="C54" s="164" t="s">
        <v>54</v>
      </c>
      <c r="D54" s="166">
        <v>2</v>
      </c>
      <c r="E54" s="134"/>
      <c r="F54" s="135"/>
      <c r="G54" s="134"/>
      <c r="H54" s="135"/>
      <c r="I54" s="134"/>
      <c r="J54" s="135"/>
      <c r="K54" s="136"/>
      <c r="L54" s="24"/>
      <c r="M54" s="24"/>
      <c r="N54" s="24"/>
    </row>
    <row r="55" spans="1:16" s="61" customFormat="1" ht="33" customHeight="1">
      <c r="A55" s="155">
        <v>50</v>
      </c>
      <c r="B55" s="160" t="s">
        <v>319</v>
      </c>
      <c r="C55" s="164" t="s">
        <v>54</v>
      </c>
      <c r="D55" s="166">
        <v>3</v>
      </c>
      <c r="E55" s="137"/>
      <c r="F55" s="137"/>
      <c r="G55" s="137"/>
      <c r="H55" s="137"/>
      <c r="I55" s="137"/>
      <c r="J55" s="137"/>
      <c r="K55" s="138"/>
    </row>
    <row r="56" spans="1:16" s="61" customFormat="1" ht="31.5" customHeight="1">
      <c r="A56" s="155">
        <v>51</v>
      </c>
      <c r="B56" s="160" t="s">
        <v>320</v>
      </c>
      <c r="C56" s="164" t="s">
        <v>54</v>
      </c>
      <c r="D56" s="166">
        <v>2</v>
      </c>
      <c r="E56" s="137"/>
      <c r="F56" s="137"/>
      <c r="G56" s="137"/>
      <c r="H56" s="137"/>
      <c r="I56" s="137"/>
      <c r="J56" s="137"/>
      <c r="K56" s="138"/>
    </row>
    <row r="57" spans="1:16" s="61" customFormat="1" ht="54">
      <c r="A57" s="155">
        <v>52</v>
      </c>
      <c r="B57" s="160" t="s">
        <v>321</v>
      </c>
      <c r="C57" s="164" t="s">
        <v>54</v>
      </c>
      <c r="D57" s="166">
        <v>2</v>
      </c>
      <c r="E57" s="65"/>
      <c r="F57" s="65"/>
      <c r="G57" s="65"/>
      <c r="H57" s="65"/>
      <c r="I57" s="65"/>
      <c r="J57" s="65"/>
      <c r="K57" s="66"/>
    </row>
    <row r="58" spans="1:16" s="61" customFormat="1" ht="34.5" customHeight="1">
      <c r="A58" s="155">
        <v>53</v>
      </c>
      <c r="B58" s="160" t="s">
        <v>322</v>
      </c>
      <c r="C58" s="164" t="s">
        <v>54</v>
      </c>
      <c r="D58" s="166">
        <v>1</v>
      </c>
      <c r="E58" s="137"/>
      <c r="F58" s="137"/>
      <c r="G58" s="137"/>
      <c r="H58" s="137"/>
      <c r="I58" s="137"/>
      <c r="J58" s="137"/>
      <c r="K58" s="138"/>
    </row>
    <row r="59" spans="1:16" s="61" customFormat="1" ht="36.75" customHeight="1">
      <c r="A59" s="155">
        <v>54</v>
      </c>
      <c r="B59" s="167" t="s">
        <v>323</v>
      </c>
      <c r="C59" s="168" t="s">
        <v>54</v>
      </c>
      <c r="D59" s="169">
        <v>3</v>
      </c>
      <c r="E59" s="170"/>
      <c r="F59" s="170"/>
      <c r="G59" s="170"/>
      <c r="H59" s="170"/>
      <c r="I59" s="170"/>
      <c r="J59" s="170"/>
      <c r="K59" s="171"/>
    </row>
    <row r="60" spans="1:16" s="61" customFormat="1" ht="36" customHeight="1">
      <c r="A60" s="155">
        <v>55</v>
      </c>
      <c r="B60" s="160" t="s">
        <v>324</v>
      </c>
      <c r="C60" s="164" t="s">
        <v>54</v>
      </c>
      <c r="D60" s="166">
        <v>2</v>
      </c>
      <c r="E60" s="137"/>
      <c r="F60" s="137"/>
      <c r="G60" s="137"/>
      <c r="H60" s="137"/>
      <c r="I60" s="137"/>
      <c r="J60" s="137"/>
      <c r="K60" s="138"/>
    </row>
    <row r="61" spans="1:16" s="8" customFormat="1" ht="54">
      <c r="A61" s="155">
        <v>56</v>
      </c>
      <c r="B61" s="160" t="s">
        <v>325</v>
      </c>
      <c r="C61" s="164" t="s">
        <v>54</v>
      </c>
      <c r="D61" s="166">
        <v>5</v>
      </c>
      <c r="E61" s="84"/>
      <c r="F61" s="84"/>
      <c r="G61" s="84"/>
      <c r="H61" s="84"/>
      <c r="I61" s="84"/>
      <c r="J61" s="84"/>
      <c r="K61" s="85"/>
    </row>
    <row r="62" spans="1:16" s="8" customFormat="1" ht="36">
      <c r="A62" s="155">
        <v>57</v>
      </c>
      <c r="B62" s="160" t="s">
        <v>326</v>
      </c>
      <c r="C62" s="164" t="s">
        <v>54</v>
      </c>
      <c r="D62" s="166">
        <v>2</v>
      </c>
      <c r="E62" s="84"/>
      <c r="F62" s="84"/>
      <c r="G62" s="84"/>
      <c r="H62" s="84"/>
      <c r="I62" s="84"/>
      <c r="J62" s="84"/>
      <c r="K62" s="85"/>
    </row>
    <row r="63" spans="1:16" s="8" customFormat="1" ht="36">
      <c r="A63" s="155">
        <v>58</v>
      </c>
      <c r="B63" s="160" t="s">
        <v>327</v>
      </c>
      <c r="C63" s="164" t="s">
        <v>54</v>
      </c>
      <c r="D63" s="166">
        <v>2</v>
      </c>
      <c r="E63" s="84"/>
      <c r="F63" s="84"/>
      <c r="G63" s="84"/>
      <c r="H63" s="84"/>
      <c r="I63" s="84"/>
      <c r="J63" s="84"/>
      <c r="K63" s="85"/>
    </row>
    <row r="64" spans="1:16" s="8" customFormat="1" ht="36">
      <c r="A64" s="155">
        <v>59</v>
      </c>
      <c r="B64" s="160" t="s">
        <v>328</v>
      </c>
      <c r="C64" s="164" t="s">
        <v>54</v>
      </c>
      <c r="D64" s="166">
        <v>2</v>
      </c>
      <c r="E64" s="84"/>
      <c r="F64" s="84"/>
      <c r="G64" s="84"/>
      <c r="H64" s="84"/>
      <c r="I64" s="84"/>
      <c r="J64" s="84"/>
      <c r="K64" s="85"/>
    </row>
    <row r="65" spans="1:11" s="8" customFormat="1" ht="36">
      <c r="A65" s="155">
        <v>60</v>
      </c>
      <c r="B65" s="160" t="s">
        <v>329</v>
      </c>
      <c r="C65" s="164" t="s">
        <v>54</v>
      </c>
      <c r="D65" s="166">
        <v>6</v>
      </c>
      <c r="E65" s="84"/>
      <c r="F65" s="84"/>
      <c r="G65" s="84"/>
      <c r="H65" s="84"/>
      <c r="I65" s="84"/>
      <c r="J65" s="84"/>
      <c r="K65" s="85"/>
    </row>
    <row r="66" spans="1:11" s="8" customFormat="1" ht="36">
      <c r="A66" s="155">
        <v>61</v>
      </c>
      <c r="B66" s="160" t="s">
        <v>330</v>
      </c>
      <c r="C66" s="164" t="s">
        <v>54</v>
      </c>
      <c r="D66" s="166">
        <v>2</v>
      </c>
      <c r="E66" s="84"/>
      <c r="F66" s="84"/>
      <c r="G66" s="84"/>
      <c r="H66" s="84"/>
      <c r="I66" s="84"/>
      <c r="J66" s="84"/>
      <c r="K66" s="85"/>
    </row>
    <row r="67" spans="1:11" s="8" customFormat="1" ht="36">
      <c r="A67" s="155">
        <v>62</v>
      </c>
      <c r="B67" s="160" t="s">
        <v>330</v>
      </c>
      <c r="C67" s="164" t="s">
        <v>54</v>
      </c>
      <c r="D67" s="166">
        <v>10</v>
      </c>
      <c r="E67" s="84"/>
      <c r="F67" s="84"/>
      <c r="G67" s="84"/>
      <c r="H67" s="84"/>
      <c r="I67" s="84"/>
      <c r="J67" s="84"/>
      <c r="K67" s="85"/>
    </row>
    <row r="68" spans="1:11" s="8" customFormat="1" ht="36">
      <c r="A68" s="155">
        <v>63</v>
      </c>
      <c r="B68" s="154" t="s">
        <v>331</v>
      </c>
      <c r="C68" s="172" t="s">
        <v>58</v>
      </c>
      <c r="D68" s="147">
        <v>1.5</v>
      </c>
      <c r="E68" s="84"/>
      <c r="F68" s="84"/>
      <c r="G68" s="84"/>
      <c r="H68" s="84"/>
      <c r="I68" s="84"/>
      <c r="J68" s="84"/>
      <c r="K68" s="85"/>
    </row>
    <row r="69" spans="1:11" s="8" customFormat="1" ht="54">
      <c r="A69" s="155">
        <v>64</v>
      </c>
      <c r="B69" s="154" t="s">
        <v>332</v>
      </c>
      <c r="C69" s="172" t="s">
        <v>54</v>
      </c>
      <c r="D69" s="147">
        <v>10</v>
      </c>
      <c r="E69" s="84"/>
      <c r="F69" s="84"/>
      <c r="G69" s="84"/>
      <c r="H69" s="84"/>
      <c r="I69" s="84"/>
      <c r="J69" s="84"/>
      <c r="K69" s="85"/>
    </row>
    <row r="70" spans="1:11" s="8" customFormat="1" ht="54">
      <c r="A70" s="155">
        <v>65</v>
      </c>
      <c r="B70" s="149" t="s">
        <v>36</v>
      </c>
      <c r="C70" s="172" t="s">
        <v>24</v>
      </c>
      <c r="D70" s="173">
        <v>80</v>
      </c>
      <c r="E70" s="84"/>
      <c r="F70" s="84"/>
      <c r="G70" s="84"/>
      <c r="H70" s="84"/>
      <c r="I70" s="84"/>
      <c r="J70" s="84"/>
      <c r="K70" s="85"/>
    </row>
    <row r="71" spans="1:11" s="8" customFormat="1" ht="54">
      <c r="A71" s="155">
        <v>66</v>
      </c>
      <c r="B71" s="149" t="s">
        <v>190</v>
      </c>
      <c r="C71" s="172" t="s">
        <v>24</v>
      </c>
      <c r="D71" s="173">
        <v>6800</v>
      </c>
      <c r="E71" s="84"/>
      <c r="F71" s="84"/>
      <c r="G71" s="84"/>
      <c r="H71" s="84"/>
      <c r="I71" s="84"/>
      <c r="J71" s="84"/>
      <c r="K71" s="85"/>
    </row>
    <row r="72" spans="1:11" s="8" customFormat="1" ht="54">
      <c r="A72" s="155">
        <v>67</v>
      </c>
      <c r="B72" s="149" t="s">
        <v>37</v>
      </c>
      <c r="C72" s="172" t="s">
        <v>38</v>
      </c>
      <c r="D72" s="174">
        <v>3.5</v>
      </c>
      <c r="E72" s="84"/>
      <c r="F72" s="84"/>
      <c r="G72" s="84"/>
      <c r="H72" s="84"/>
      <c r="I72" s="84"/>
      <c r="J72" s="84"/>
      <c r="K72" s="85"/>
    </row>
    <row r="73" spans="1:11" s="8" customFormat="1" ht="54">
      <c r="A73" s="155">
        <v>68</v>
      </c>
      <c r="B73" s="160" t="s">
        <v>191</v>
      </c>
      <c r="C73" s="175" t="s">
        <v>29</v>
      </c>
      <c r="D73" s="175" t="s">
        <v>192</v>
      </c>
      <c r="E73" s="84"/>
      <c r="F73" s="84"/>
      <c r="G73" s="84"/>
      <c r="H73" s="84"/>
      <c r="I73" s="84"/>
      <c r="J73" s="84"/>
      <c r="K73" s="85"/>
    </row>
    <row r="74" spans="1:11" s="8" customFormat="1" ht="54">
      <c r="A74" s="155">
        <v>69</v>
      </c>
      <c r="B74" s="160" t="s">
        <v>193</v>
      </c>
      <c r="C74" s="175" t="s">
        <v>29</v>
      </c>
      <c r="D74" s="175" t="s">
        <v>194</v>
      </c>
      <c r="E74" s="84"/>
      <c r="F74" s="84"/>
      <c r="G74" s="84"/>
      <c r="H74" s="84"/>
      <c r="I74" s="84"/>
      <c r="J74" s="84"/>
      <c r="K74" s="85"/>
    </row>
    <row r="75" spans="1:11" s="8" customFormat="1" ht="54">
      <c r="A75" s="155">
        <v>70</v>
      </c>
      <c r="B75" s="160" t="s">
        <v>195</v>
      </c>
      <c r="C75" s="175" t="s">
        <v>29</v>
      </c>
      <c r="D75" s="175" t="s">
        <v>72</v>
      </c>
      <c r="E75" s="84"/>
      <c r="F75" s="84"/>
      <c r="G75" s="84"/>
      <c r="H75" s="84"/>
      <c r="I75" s="84"/>
      <c r="J75" s="84"/>
      <c r="K75" s="85"/>
    </row>
    <row r="76" spans="1:11" s="8" customFormat="1" ht="54">
      <c r="A76" s="155">
        <v>71</v>
      </c>
      <c r="B76" s="160" t="s">
        <v>196</v>
      </c>
      <c r="C76" s="175" t="s">
        <v>29</v>
      </c>
      <c r="D76" s="175" t="s">
        <v>194</v>
      </c>
      <c r="E76" s="84"/>
      <c r="F76" s="84"/>
      <c r="G76" s="84"/>
      <c r="H76" s="84"/>
      <c r="I76" s="84"/>
      <c r="J76" s="84"/>
      <c r="K76" s="85"/>
    </row>
    <row r="77" spans="1:11" s="8" customFormat="1" ht="54">
      <c r="A77" s="155">
        <v>72</v>
      </c>
      <c r="B77" s="160" t="s">
        <v>193</v>
      </c>
      <c r="C77" s="175" t="s">
        <v>29</v>
      </c>
      <c r="D77" s="175" t="s">
        <v>192</v>
      </c>
      <c r="E77" s="84"/>
      <c r="F77" s="84"/>
      <c r="G77" s="84"/>
      <c r="H77" s="84"/>
      <c r="I77" s="84"/>
      <c r="J77" s="84"/>
      <c r="K77" s="85"/>
    </row>
    <row r="78" spans="1:11" s="8" customFormat="1" ht="54">
      <c r="A78" s="155">
        <v>73</v>
      </c>
      <c r="B78" s="160" t="s">
        <v>197</v>
      </c>
      <c r="C78" s="175" t="s">
        <v>29</v>
      </c>
      <c r="D78" s="175" t="s">
        <v>72</v>
      </c>
      <c r="E78" s="84"/>
      <c r="F78" s="84"/>
      <c r="G78" s="84"/>
      <c r="H78" s="84"/>
      <c r="I78" s="84"/>
      <c r="J78" s="84"/>
      <c r="K78" s="85"/>
    </row>
    <row r="79" spans="1:11" s="8" customFormat="1" ht="50.25" customHeight="1" thickBot="1">
      <c r="A79" s="155">
        <v>74</v>
      </c>
      <c r="B79" s="167" t="s">
        <v>198</v>
      </c>
      <c r="C79" s="176" t="s">
        <v>29</v>
      </c>
      <c r="D79" s="176" t="s">
        <v>192</v>
      </c>
      <c r="E79" s="116"/>
      <c r="F79" s="116"/>
      <c r="G79" s="116"/>
      <c r="H79" s="116"/>
      <c r="I79" s="116"/>
      <c r="J79" s="116"/>
      <c r="K79" s="117"/>
    </row>
    <row r="80" spans="1:11" s="8" customFormat="1" ht="27.75" customHeight="1" thickBot="1">
      <c r="A80" s="107"/>
      <c r="B80" s="108" t="s">
        <v>32</v>
      </c>
      <c r="C80" s="177"/>
      <c r="D80" s="177"/>
      <c r="E80" s="111"/>
      <c r="F80" s="111"/>
      <c r="G80" s="111"/>
      <c r="H80" s="111"/>
      <c r="I80" s="111"/>
      <c r="J80" s="111"/>
      <c r="K80" s="112"/>
    </row>
    <row r="81" spans="1:11" s="8" customFormat="1" ht="26.25" customHeight="1" thickBot="1">
      <c r="A81" s="107"/>
      <c r="B81" s="178" t="s">
        <v>33</v>
      </c>
      <c r="C81" s="177"/>
      <c r="D81" s="177"/>
      <c r="E81" s="111"/>
      <c r="F81" s="111"/>
      <c r="G81" s="111"/>
      <c r="H81" s="111"/>
      <c r="I81" s="111"/>
      <c r="J81" s="111"/>
      <c r="K81" s="112"/>
    </row>
    <row r="82" spans="1:11" s="8" customFormat="1" ht="32.25" customHeight="1" thickBot="1">
      <c r="A82" s="107"/>
      <c r="B82" s="108" t="s">
        <v>34</v>
      </c>
      <c r="C82" s="177"/>
      <c r="D82" s="177"/>
      <c r="E82" s="111"/>
      <c r="F82" s="111"/>
      <c r="G82" s="111"/>
      <c r="H82" s="111"/>
      <c r="I82" s="111"/>
      <c r="J82" s="111"/>
      <c r="K82" s="112"/>
    </row>
  </sheetData>
  <mergeCells count="8">
    <mergeCell ref="A1:K1"/>
    <mergeCell ref="A3:A4"/>
    <mergeCell ref="B3:B4"/>
    <mergeCell ref="C3:C4"/>
    <mergeCell ref="D3:D4"/>
    <mergeCell ref="E3:F3"/>
    <mergeCell ref="G3:H3"/>
    <mergeCell ref="I3:J3"/>
  </mergeCells>
  <pageMargins left="0.5" right="0.19" top="0.17" bottom="0.21" header="0.17" footer="0.16"/>
  <pageSetup paperSize="9" scale="87" orientation="landscape" r:id="rId1"/>
  <headerFooter alignWithMargins="0"/>
  <ignoredErrors>
    <ignoredError sqref="D73:D7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6" zoomScaleNormal="100" workbookViewId="0">
      <selection activeCell="E17" sqref="E17"/>
    </sheetView>
  </sheetViews>
  <sheetFormatPr defaultRowHeight="18"/>
  <cols>
    <col min="1" max="1" width="4.125" style="1" customWidth="1"/>
    <col min="2" max="2" width="30" style="1" customWidth="1"/>
    <col min="3" max="3" width="7.375" style="1" customWidth="1"/>
    <col min="4" max="11" width="10.625" style="1" customWidth="1"/>
    <col min="12" max="256" width="9" style="1"/>
    <col min="257" max="257" width="4.125" style="1" customWidth="1"/>
    <col min="258" max="258" width="30" style="1" customWidth="1"/>
    <col min="259" max="259" width="7.375" style="1" customWidth="1"/>
    <col min="260" max="267" width="10.625" style="1" customWidth="1"/>
    <col min="268" max="512" width="9" style="1"/>
    <col min="513" max="513" width="4.125" style="1" customWidth="1"/>
    <col min="514" max="514" width="30" style="1" customWidth="1"/>
    <col min="515" max="515" width="7.375" style="1" customWidth="1"/>
    <col min="516" max="523" width="10.625" style="1" customWidth="1"/>
    <col min="524" max="768" width="9" style="1"/>
    <col min="769" max="769" width="4.125" style="1" customWidth="1"/>
    <col min="770" max="770" width="30" style="1" customWidth="1"/>
    <col min="771" max="771" width="7.375" style="1" customWidth="1"/>
    <col min="772" max="779" width="10.625" style="1" customWidth="1"/>
    <col min="780" max="1024" width="9" style="1"/>
    <col min="1025" max="1025" width="4.125" style="1" customWidth="1"/>
    <col min="1026" max="1026" width="30" style="1" customWidth="1"/>
    <col min="1027" max="1027" width="7.375" style="1" customWidth="1"/>
    <col min="1028" max="1035" width="10.625" style="1" customWidth="1"/>
    <col min="1036" max="1280" width="9" style="1"/>
    <col min="1281" max="1281" width="4.125" style="1" customWidth="1"/>
    <col min="1282" max="1282" width="30" style="1" customWidth="1"/>
    <col min="1283" max="1283" width="7.375" style="1" customWidth="1"/>
    <col min="1284" max="1291" width="10.625" style="1" customWidth="1"/>
    <col min="1292" max="1536" width="9" style="1"/>
    <col min="1537" max="1537" width="4.125" style="1" customWidth="1"/>
    <col min="1538" max="1538" width="30" style="1" customWidth="1"/>
    <col min="1539" max="1539" width="7.375" style="1" customWidth="1"/>
    <col min="1540" max="1547" width="10.625" style="1" customWidth="1"/>
    <col min="1548" max="1792" width="9" style="1"/>
    <col min="1793" max="1793" width="4.125" style="1" customWidth="1"/>
    <col min="1794" max="1794" width="30" style="1" customWidth="1"/>
    <col min="1795" max="1795" width="7.375" style="1" customWidth="1"/>
    <col min="1796" max="1803" width="10.625" style="1" customWidth="1"/>
    <col min="1804" max="2048" width="9" style="1"/>
    <col min="2049" max="2049" width="4.125" style="1" customWidth="1"/>
    <col min="2050" max="2050" width="30" style="1" customWidth="1"/>
    <col min="2051" max="2051" width="7.375" style="1" customWidth="1"/>
    <col min="2052" max="2059" width="10.625" style="1" customWidth="1"/>
    <col min="2060" max="2304" width="9" style="1"/>
    <col min="2305" max="2305" width="4.125" style="1" customWidth="1"/>
    <col min="2306" max="2306" width="30" style="1" customWidth="1"/>
    <col min="2307" max="2307" width="7.375" style="1" customWidth="1"/>
    <col min="2308" max="2315" width="10.625" style="1" customWidth="1"/>
    <col min="2316" max="2560" width="9" style="1"/>
    <col min="2561" max="2561" width="4.125" style="1" customWidth="1"/>
    <col min="2562" max="2562" width="30" style="1" customWidth="1"/>
    <col min="2563" max="2563" width="7.375" style="1" customWidth="1"/>
    <col min="2564" max="2571" width="10.625" style="1" customWidth="1"/>
    <col min="2572" max="2816" width="9" style="1"/>
    <col min="2817" max="2817" width="4.125" style="1" customWidth="1"/>
    <col min="2818" max="2818" width="30" style="1" customWidth="1"/>
    <col min="2819" max="2819" width="7.375" style="1" customWidth="1"/>
    <col min="2820" max="2827" width="10.625" style="1" customWidth="1"/>
    <col min="2828" max="3072" width="9" style="1"/>
    <col min="3073" max="3073" width="4.125" style="1" customWidth="1"/>
    <col min="3074" max="3074" width="30" style="1" customWidth="1"/>
    <col min="3075" max="3075" width="7.375" style="1" customWidth="1"/>
    <col min="3076" max="3083" width="10.625" style="1" customWidth="1"/>
    <col min="3084" max="3328" width="9" style="1"/>
    <col min="3329" max="3329" width="4.125" style="1" customWidth="1"/>
    <col min="3330" max="3330" width="30" style="1" customWidth="1"/>
    <col min="3331" max="3331" width="7.375" style="1" customWidth="1"/>
    <col min="3332" max="3339" width="10.625" style="1" customWidth="1"/>
    <col min="3340" max="3584" width="9" style="1"/>
    <col min="3585" max="3585" width="4.125" style="1" customWidth="1"/>
    <col min="3586" max="3586" width="30" style="1" customWidth="1"/>
    <col min="3587" max="3587" width="7.375" style="1" customWidth="1"/>
    <col min="3588" max="3595" width="10.625" style="1" customWidth="1"/>
    <col min="3596" max="3840" width="9" style="1"/>
    <col min="3841" max="3841" width="4.125" style="1" customWidth="1"/>
    <col min="3842" max="3842" width="30" style="1" customWidth="1"/>
    <col min="3843" max="3843" width="7.375" style="1" customWidth="1"/>
    <col min="3844" max="3851" width="10.625" style="1" customWidth="1"/>
    <col min="3852" max="4096" width="9" style="1"/>
    <col min="4097" max="4097" width="4.125" style="1" customWidth="1"/>
    <col min="4098" max="4098" width="30" style="1" customWidth="1"/>
    <col min="4099" max="4099" width="7.375" style="1" customWidth="1"/>
    <col min="4100" max="4107" width="10.625" style="1" customWidth="1"/>
    <col min="4108" max="4352" width="9" style="1"/>
    <col min="4353" max="4353" width="4.125" style="1" customWidth="1"/>
    <col min="4354" max="4354" width="30" style="1" customWidth="1"/>
    <col min="4355" max="4355" width="7.375" style="1" customWidth="1"/>
    <col min="4356" max="4363" width="10.625" style="1" customWidth="1"/>
    <col min="4364" max="4608" width="9" style="1"/>
    <col min="4609" max="4609" width="4.125" style="1" customWidth="1"/>
    <col min="4610" max="4610" width="30" style="1" customWidth="1"/>
    <col min="4611" max="4611" width="7.375" style="1" customWidth="1"/>
    <col min="4612" max="4619" width="10.625" style="1" customWidth="1"/>
    <col min="4620" max="4864" width="9" style="1"/>
    <col min="4865" max="4865" width="4.125" style="1" customWidth="1"/>
    <col min="4866" max="4866" width="30" style="1" customWidth="1"/>
    <col min="4867" max="4867" width="7.375" style="1" customWidth="1"/>
    <col min="4868" max="4875" width="10.625" style="1" customWidth="1"/>
    <col min="4876" max="5120" width="9" style="1"/>
    <col min="5121" max="5121" width="4.125" style="1" customWidth="1"/>
    <col min="5122" max="5122" width="30" style="1" customWidth="1"/>
    <col min="5123" max="5123" width="7.375" style="1" customWidth="1"/>
    <col min="5124" max="5131" width="10.625" style="1" customWidth="1"/>
    <col min="5132" max="5376" width="9" style="1"/>
    <col min="5377" max="5377" width="4.125" style="1" customWidth="1"/>
    <col min="5378" max="5378" width="30" style="1" customWidth="1"/>
    <col min="5379" max="5379" width="7.375" style="1" customWidth="1"/>
    <col min="5380" max="5387" width="10.625" style="1" customWidth="1"/>
    <col min="5388" max="5632" width="9" style="1"/>
    <col min="5633" max="5633" width="4.125" style="1" customWidth="1"/>
    <col min="5634" max="5634" width="30" style="1" customWidth="1"/>
    <col min="5635" max="5635" width="7.375" style="1" customWidth="1"/>
    <col min="5636" max="5643" width="10.625" style="1" customWidth="1"/>
    <col min="5644" max="5888" width="9" style="1"/>
    <col min="5889" max="5889" width="4.125" style="1" customWidth="1"/>
    <col min="5890" max="5890" width="30" style="1" customWidth="1"/>
    <col min="5891" max="5891" width="7.375" style="1" customWidth="1"/>
    <col min="5892" max="5899" width="10.625" style="1" customWidth="1"/>
    <col min="5900" max="6144" width="9" style="1"/>
    <col min="6145" max="6145" width="4.125" style="1" customWidth="1"/>
    <col min="6146" max="6146" width="30" style="1" customWidth="1"/>
    <col min="6147" max="6147" width="7.375" style="1" customWidth="1"/>
    <col min="6148" max="6155" width="10.625" style="1" customWidth="1"/>
    <col min="6156" max="6400" width="9" style="1"/>
    <col min="6401" max="6401" width="4.125" style="1" customWidth="1"/>
    <col min="6402" max="6402" width="30" style="1" customWidth="1"/>
    <col min="6403" max="6403" width="7.375" style="1" customWidth="1"/>
    <col min="6404" max="6411" width="10.625" style="1" customWidth="1"/>
    <col min="6412" max="6656" width="9" style="1"/>
    <col min="6657" max="6657" width="4.125" style="1" customWidth="1"/>
    <col min="6658" max="6658" width="30" style="1" customWidth="1"/>
    <col min="6659" max="6659" width="7.375" style="1" customWidth="1"/>
    <col min="6660" max="6667" width="10.625" style="1" customWidth="1"/>
    <col min="6668" max="6912" width="9" style="1"/>
    <col min="6913" max="6913" width="4.125" style="1" customWidth="1"/>
    <col min="6914" max="6914" width="30" style="1" customWidth="1"/>
    <col min="6915" max="6915" width="7.375" style="1" customWidth="1"/>
    <col min="6916" max="6923" width="10.625" style="1" customWidth="1"/>
    <col min="6924" max="7168" width="9" style="1"/>
    <col min="7169" max="7169" width="4.125" style="1" customWidth="1"/>
    <col min="7170" max="7170" width="30" style="1" customWidth="1"/>
    <col min="7171" max="7171" width="7.375" style="1" customWidth="1"/>
    <col min="7172" max="7179" width="10.625" style="1" customWidth="1"/>
    <col min="7180" max="7424" width="9" style="1"/>
    <col min="7425" max="7425" width="4.125" style="1" customWidth="1"/>
    <col min="7426" max="7426" width="30" style="1" customWidth="1"/>
    <col min="7427" max="7427" width="7.375" style="1" customWidth="1"/>
    <col min="7428" max="7435" width="10.625" style="1" customWidth="1"/>
    <col min="7436" max="7680" width="9" style="1"/>
    <col min="7681" max="7681" width="4.125" style="1" customWidth="1"/>
    <col min="7682" max="7682" width="30" style="1" customWidth="1"/>
    <col min="7683" max="7683" width="7.375" style="1" customWidth="1"/>
    <col min="7684" max="7691" width="10.625" style="1" customWidth="1"/>
    <col min="7692" max="7936" width="9" style="1"/>
    <col min="7937" max="7937" width="4.125" style="1" customWidth="1"/>
    <col min="7938" max="7938" width="30" style="1" customWidth="1"/>
    <col min="7939" max="7939" width="7.375" style="1" customWidth="1"/>
    <col min="7940" max="7947" width="10.625" style="1" customWidth="1"/>
    <col min="7948" max="8192" width="9" style="1"/>
    <col min="8193" max="8193" width="4.125" style="1" customWidth="1"/>
    <col min="8194" max="8194" width="30" style="1" customWidth="1"/>
    <col min="8195" max="8195" width="7.375" style="1" customWidth="1"/>
    <col min="8196" max="8203" width="10.625" style="1" customWidth="1"/>
    <col min="8204" max="8448" width="9" style="1"/>
    <col min="8449" max="8449" width="4.125" style="1" customWidth="1"/>
    <col min="8450" max="8450" width="30" style="1" customWidth="1"/>
    <col min="8451" max="8451" width="7.375" style="1" customWidth="1"/>
    <col min="8452" max="8459" width="10.625" style="1" customWidth="1"/>
    <col min="8460" max="8704" width="9" style="1"/>
    <col min="8705" max="8705" width="4.125" style="1" customWidth="1"/>
    <col min="8706" max="8706" width="30" style="1" customWidth="1"/>
    <col min="8707" max="8707" width="7.375" style="1" customWidth="1"/>
    <col min="8708" max="8715" width="10.625" style="1" customWidth="1"/>
    <col min="8716" max="8960" width="9" style="1"/>
    <col min="8961" max="8961" width="4.125" style="1" customWidth="1"/>
    <col min="8962" max="8962" width="30" style="1" customWidth="1"/>
    <col min="8963" max="8963" width="7.375" style="1" customWidth="1"/>
    <col min="8964" max="8971" width="10.625" style="1" customWidth="1"/>
    <col min="8972" max="9216" width="9" style="1"/>
    <col min="9217" max="9217" width="4.125" style="1" customWidth="1"/>
    <col min="9218" max="9218" width="30" style="1" customWidth="1"/>
    <col min="9219" max="9219" width="7.375" style="1" customWidth="1"/>
    <col min="9220" max="9227" width="10.625" style="1" customWidth="1"/>
    <col min="9228" max="9472" width="9" style="1"/>
    <col min="9473" max="9473" width="4.125" style="1" customWidth="1"/>
    <col min="9474" max="9474" width="30" style="1" customWidth="1"/>
    <col min="9475" max="9475" width="7.375" style="1" customWidth="1"/>
    <col min="9476" max="9483" width="10.625" style="1" customWidth="1"/>
    <col min="9484" max="9728" width="9" style="1"/>
    <col min="9729" max="9729" width="4.125" style="1" customWidth="1"/>
    <col min="9730" max="9730" width="30" style="1" customWidth="1"/>
    <col min="9731" max="9731" width="7.375" style="1" customWidth="1"/>
    <col min="9732" max="9739" width="10.625" style="1" customWidth="1"/>
    <col min="9740" max="9984" width="9" style="1"/>
    <col min="9985" max="9985" width="4.125" style="1" customWidth="1"/>
    <col min="9986" max="9986" width="30" style="1" customWidth="1"/>
    <col min="9987" max="9987" width="7.375" style="1" customWidth="1"/>
    <col min="9988" max="9995" width="10.625" style="1" customWidth="1"/>
    <col min="9996" max="10240" width="9" style="1"/>
    <col min="10241" max="10241" width="4.125" style="1" customWidth="1"/>
    <col min="10242" max="10242" width="30" style="1" customWidth="1"/>
    <col min="10243" max="10243" width="7.375" style="1" customWidth="1"/>
    <col min="10244" max="10251" width="10.625" style="1" customWidth="1"/>
    <col min="10252" max="10496" width="9" style="1"/>
    <col min="10497" max="10497" width="4.125" style="1" customWidth="1"/>
    <col min="10498" max="10498" width="30" style="1" customWidth="1"/>
    <col min="10499" max="10499" width="7.375" style="1" customWidth="1"/>
    <col min="10500" max="10507" width="10.625" style="1" customWidth="1"/>
    <col min="10508" max="10752" width="9" style="1"/>
    <col min="10753" max="10753" width="4.125" style="1" customWidth="1"/>
    <col min="10754" max="10754" width="30" style="1" customWidth="1"/>
    <col min="10755" max="10755" width="7.375" style="1" customWidth="1"/>
    <col min="10756" max="10763" width="10.625" style="1" customWidth="1"/>
    <col min="10764" max="11008" width="9" style="1"/>
    <col min="11009" max="11009" width="4.125" style="1" customWidth="1"/>
    <col min="11010" max="11010" width="30" style="1" customWidth="1"/>
    <col min="11011" max="11011" width="7.375" style="1" customWidth="1"/>
    <col min="11012" max="11019" width="10.625" style="1" customWidth="1"/>
    <col min="11020" max="11264" width="9" style="1"/>
    <col min="11265" max="11265" width="4.125" style="1" customWidth="1"/>
    <col min="11266" max="11266" width="30" style="1" customWidth="1"/>
    <col min="11267" max="11267" width="7.375" style="1" customWidth="1"/>
    <col min="11268" max="11275" width="10.625" style="1" customWidth="1"/>
    <col min="11276" max="11520" width="9" style="1"/>
    <col min="11521" max="11521" width="4.125" style="1" customWidth="1"/>
    <col min="11522" max="11522" width="30" style="1" customWidth="1"/>
    <col min="11523" max="11523" width="7.375" style="1" customWidth="1"/>
    <col min="11524" max="11531" width="10.625" style="1" customWidth="1"/>
    <col min="11532" max="11776" width="9" style="1"/>
    <col min="11777" max="11777" width="4.125" style="1" customWidth="1"/>
    <col min="11778" max="11778" width="30" style="1" customWidth="1"/>
    <col min="11779" max="11779" width="7.375" style="1" customWidth="1"/>
    <col min="11780" max="11787" width="10.625" style="1" customWidth="1"/>
    <col min="11788" max="12032" width="9" style="1"/>
    <col min="12033" max="12033" width="4.125" style="1" customWidth="1"/>
    <col min="12034" max="12034" width="30" style="1" customWidth="1"/>
    <col min="12035" max="12035" width="7.375" style="1" customWidth="1"/>
    <col min="12036" max="12043" width="10.625" style="1" customWidth="1"/>
    <col min="12044" max="12288" width="9" style="1"/>
    <col min="12289" max="12289" width="4.125" style="1" customWidth="1"/>
    <col min="12290" max="12290" width="30" style="1" customWidth="1"/>
    <col min="12291" max="12291" width="7.375" style="1" customWidth="1"/>
    <col min="12292" max="12299" width="10.625" style="1" customWidth="1"/>
    <col min="12300" max="12544" width="9" style="1"/>
    <col min="12545" max="12545" width="4.125" style="1" customWidth="1"/>
    <col min="12546" max="12546" width="30" style="1" customWidth="1"/>
    <col min="12547" max="12547" width="7.375" style="1" customWidth="1"/>
    <col min="12548" max="12555" width="10.625" style="1" customWidth="1"/>
    <col min="12556" max="12800" width="9" style="1"/>
    <col min="12801" max="12801" width="4.125" style="1" customWidth="1"/>
    <col min="12802" max="12802" width="30" style="1" customWidth="1"/>
    <col min="12803" max="12803" width="7.375" style="1" customWidth="1"/>
    <col min="12804" max="12811" width="10.625" style="1" customWidth="1"/>
    <col min="12812" max="13056" width="9" style="1"/>
    <col min="13057" max="13057" width="4.125" style="1" customWidth="1"/>
    <col min="13058" max="13058" width="30" style="1" customWidth="1"/>
    <col min="13059" max="13059" width="7.375" style="1" customWidth="1"/>
    <col min="13060" max="13067" width="10.625" style="1" customWidth="1"/>
    <col min="13068" max="13312" width="9" style="1"/>
    <col min="13313" max="13313" width="4.125" style="1" customWidth="1"/>
    <col min="13314" max="13314" width="30" style="1" customWidth="1"/>
    <col min="13315" max="13315" width="7.375" style="1" customWidth="1"/>
    <col min="13316" max="13323" width="10.625" style="1" customWidth="1"/>
    <col min="13324" max="13568" width="9" style="1"/>
    <col min="13569" max="13569" width="4.125" style="1" customWidth="1"/>
    <col min="13570" max="13570" width="30" style="1" customWidth="1"/>
    <col min="13571" max="13571" width="7.375" style="1" customWidth="1"/>
    <col min="13572" max="13579" width="10.625" style="1" customWidth="1"/>
    <col min="13580" max="13824" width="9" style="1"/>
    <col min="13825" max="13825" width="4.125" style="1" customWidth="1"/>
    <col min="13826" max="13826" width="30" style="1" customWidth="1"/>
    <col min="13827" max="13827" width="7.375" style="1" customWidth="1"/>
    <col min="13828" max="13835" width="10.625" style="1" customWidth="1"/>
    <col min="13836" max="14080" width="9" style="1"/>
    <col min="14081" max="14081" width="4.125" style="1" customWidth="1"/>
    <col min="14082" max="14082" width="30" style="1" customWidth="1"/>
    <col min="14083" max="14083" width="7.375" style="1" customWidth="1"/>
    <col min="14084" max="14091" width="10.625" style="1" customWidth="1"/>
    <col min="14092" max="14336" width="9" style="1"/>
    <col min="14337" max="14337" width="4.125" style="1" customWidth="1"/>
    <col min="14338" max="14338" width="30" style="1" customWidth="1"/>
    <col min="14339" max="14339" width="7.375" style="1" customWidth="1"/>
    <col min="14340" max="14347" width="10.625" style="1" customWidth="1"/>
    <col min="14348" max="14592" width="9" style="1"/>
    <col min="14593" max="14593" width="4.125" style="1" customWidth="1"/>
    <col min="14594" max="14594" width="30" style="1" customWidth="1"/>
    <col min="14595" max="14595" width="7.375" style="1" customWidth="1"/>
    <col min="14596" max="14603" width="10.625" style="1" customWidth="1"/>
    <col min="14604" max="14848" width="9" style="1"/>
    <col min="14849" max="14849" width="4.125" style="1" customWidth="1"/>
    <col min="14850" max="14850" width="30" style="1" customWidth="1"/>
    <col min="14851" max="14851" width="7.375" style="1" customWidth="1"/>
    <col min="14852" max="14859" width="10.625" style="1" customWidth="1"/>
    <col min="14860" max="15104" width="9" style="1"/>
    <col min="15105" max="15105" width="4.125" style="1" customWidth="1"/>
    <col min="15106" max="15106" width="30" style="1" customWidth="1"/>
    <col min="15107" max="15107" width="7.375" style="1" customWidth="1"/>
    <col min="15108" max="15115" width="10.625" style="1" customWidth="1"/>
    <col min="15116" max="15360" width="9" style="1"/>
    <col min="15361" max="15361" width="4.125" style="1" customWidth="1"/>
    <col min="15362" max="15362" width="30" style="1" customWidth="1"/>
    <col min="15363" max="15363" width="7.375" style="1" customWidth="1"/>
    <col min="15364" max="15371" width="10.625" style="1" customWidth="1"/>
    <col min="15372" max="15616" width="9" style="1"/>
    <col min="15617" max="15617" width="4.125" style="1" customWidth="1"/>
    <col min="15618" max="15618" width="30" style="1" customWidth="1"/>
    <col min="15619" max="15619" width="7.375" style="1" customWidth="1"/>
    <col min="15620" max="15627" width="10.625" style="1" customWidth="1"/>
    <col min="15628" max="15872" width="9" style="1"/>
    <col min="15873" max="15873" width="4.125" style="1" customWidth="1"/>
    <col min="15874" max="15874" width="30" style="1" customWidth="1"/>
    <col min="15875" max="15875" width="7.375" style="1" customWidth="1"/>
    <col min="15876" max="15883" width="10.625" style="1" customWidth="1"/>
    <col min="15884" max="16128" width="9" style="1"/>
    <col min="16129" max="16129" width="4.125" style="1" customWidth="1"/>
    <col min="16130" max="16130" width="30" style="1" customWidth="1"/>
    <col min="16131" max="16131" width="7.375" style="1" customWidth="1"/>
    <col min="16132" max="16139" width="10.625" style="1" customWidth="1"/>
    <col min="16140" max="16384" width="9" style="1"/>
  </cols>
  <sheetData>
    <row r="1" spans="1:15" s="179" customFormat="1" ht="37.5" customHeight="1">
      <c r="A1" s="218" t="s">
        <v>201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5" s="179" customFormat="1" ht="12.75" customHeight="1" thickBo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5" s="179" customFormat="1" ht="18" customHeight="1">
      <c r="A3" s="219" t="s">
        <v>5</v>
      </c>
      <c r="B3" s="221" t="s">
        <v>6</v>
      </c>
      <c r="C3" s="221" t="s">
        <v>7</v>
      </c>
      <c r="D3" s="221" t="s">
        <v>8</v>
      </c>
      <c r="E3" s="223" t="s">
        <v>9</v>
      </c>
      <c r="F3" s="223"/>
      <c r="G3" s="223" t="s">
        <v>10</v>
      </c>
      <c r="H3" s="223"/>
      <c r="I3" s="221" t="s">
        <v>11</v>
      </c>
      <c r="J3" s="221"/>
      <c r="K3" s="181" t="s">
        <v>12</v>
      </c>
    </row>
    <row r="4" spans="1:15" s="179" customFormat="1" ht="39.75" customHeight="1" thickBot="1">
      <c r="A4" s="220"/>
      <c r="B4" s="222"/>
      <c r="C4" s="222"/>
      <c r="D4" s="222"/>
      <c r="E4" s="134" t="s">
        <v>13</v>
      </c>
      <c r="F4" s="135" t="s">
        <v>4</v>
      </c>
      <c r="G4" s="134" t="s">
        <v>13</v>
      </c>
      <c r="H4" s="135" t="s">
        <v>4</v>
      </c>
      <c r="I4" s="134" t="s">
        <v>13</v>
      </c>
      <c r="J4" s="135" t="s">
        <v>14</v>
      </c>
      <c r="K4" s="182" t="s">
        <v>15</v>
      </c>
    </row>
    <row r="5" spans="1:15" s="188" customFormat="1" ht="15" customHeight="1" thickBot="1">
      <c r="A5" s="183">
        <v>1</v>
      </c>
      <c r="B5" s="184">
        <v>2</v>
      </c>
      <c r="C5" s="184">
        <v>3</v>
      </c>
      <c r="D5" s="184">
        <v>4</v>
      </c>
      <c r="E5" s="185">
        <v>5</v>
      </c>
      <c r="F5" s="186">
        <v>6</v>
      </c>
      <c r="G5" s="185">
        <v>7</v>
      </c>
      <c r="H5" s="186">
        <v>8</v>
      </c>
      <c r="I5" s="185">
        <v>9</v>
      </c>
      <c r="J5" s="186">
        <v>10</v>
      </c>
      <c r="K5" s="187">
        <v>11</v>
      </c>
    </row>
    <row r="6" spans="1:15" s="179" customFormat="1" ht="75" customHeight="1">
      <c r="A6" s="68">
        <v>1</v>
      </c>
      <c r="B6" s="69" t="s">
        <v>202</v>
      </c>
      <c r="C6" s="43" t="s">
        <v>51</v>
      </c>
      <c r="D6" s="70">
        <v>1789.8</v>
      </c>
      <c r="E6" s="43"/>
      <c r="F6" s="44"/>
      <c r="G6" s="43"/>
      <c r="H6" s="44"/>
      <c r="I6" s="43"/>
      <c r="J6" s="44"/>
      <c r="K6" s="71"/>
      <c r="L6" s="189"/>
      <c r="M6" s="190"/>
      <c r="N6" s="189"/>
    </row>
    <row r="7" spans="1:15" s="179" customFormat="1" ht="87" customHeight="1">
      <c r="A7" s="68">
        <v>2</v>
      </c>
      <c r="B7" s="69" t="s">
        <v>46</v>
      </c>
      <c r="C7" s="43" t="s">
        <v>51</v>
      </c>
      <c r="D7" s="70">
        <v>447.4</v>
      </c>
      <c r="E7" s="43"/>
      <c r="F7" s="44"/>
      <c r="G7" s="43"/>
      <c r="H7" s="44"/>
      <c r="I7" s="43"/>
      <c r="J7" s="44"/>
      <c r="K7" s="71"/>
      <c r="N7" s="190"/>
      <c r="O7" s="190"/>
    </row>
    <row r="8" spans="1:15" s="179" customFormat="1" ht="45" customHeight="1">
      <c r="A8" s="68">
        <v>3</v>
      </c>
      <c r="B8" s="69" t="s">
        <v>203</v>
      </c>
      <c r="C8" s="43" t="s">
        <v>19</v>
      </c>
      <c r="D8" s="44">
        <v>4474.3999999999996</v>
      </c>
      <c r="E8" s="44"/>
      <c r="F8" s="44"/>
      <c r="G8" s="43"/>
      <c r="H8" s="44"/>
      <c r="I8" s="43"/>
      <c r="J8" s="44"/>
      <c r="K8" s="71"/>
      <c r="L8" s="190"/>
      <c r="M8" s="189"/>
    </row>
    <row r="9" spans="1:15" s="179" customFormat="1" ht="52.5" customHeight="1">
      <c r="A9" s="68">
        <v>4</v>
      </c>
      <c r="B9" s="69" t="s">
        <v>48</v>
      </c>
      <c r="C9" s="43" t="s">
        <v>51</v>
      </c>
      <c r="D9" s="70">
        <v>183.5</v>
      </c>
      <c r="E9" s="43"/>
      <c r="F9" s="44"/>
      <c r="G9" s="43"/>
      <c r="H9" s="44"/>
      <c r="I9" s="43"/>
      <c r="J9" s="44"/>
      <c r="K9" s="71"/>
      <c r="L9" s="189"/>
      <c r="M9" s="189"/>
    </row>
    <row r="10" spans="1:15" s="8" customFormat="1" ht="60" customHeight="1">
      <c r="A10" s="27">
        <v>5</v>
      </c>
      <c r="B10" s="28" t="s">
        <v>204</v>
      </c>
      <c r="C10" s="29" t="s">
        <v>51</v>
      </c>
      <c r="D10" s="72">
        <v>1745.1</v>
      </c>
      <c r="E10" s="29"/>
      <c r="F10" s="30"/>
      <c r="G10" s="29"/>
      <c r="H10" s="30"/>
      <c r="I10" s="29"/>
      <c r="J10" s="30"/>
      <c r="K10" s="31"/>
      <c r="M10" s="32"/>
    </row>
    <row r="11" spans="1:15" s="197" customFormat="1" ht="36" customHeight="1">
      <c r="A11" s="191">
        <v>6</v>
      </c>
      <c r="B11" s="192" t="s">
        <v>205</v>
      </c>
      <c r="C11" s="193" t="s">
        <v>51</v>
      </c>
      <c r="D11" s="194">
        <v>4.9000000000000004</v>
      </c>
      <c r="E11" s="193"/>
      <c r="F11" s="195"/>
      <c r="G11" s="193"/>
      <c r="H11" s="195"/>
      <c r="I11" s="193"/>
      <c r="J11" s="195"/>
      <c r="K11" s="196"/>
    </row>
    <row r="12" spans="1:15" s="179" customFormat="1" ht="118.5" customHeight="1">
      <c r="A12" s="68">
        <v>7</v>
      </c>
      <c r="B12" s="40" t="s">
        <v>350</v>
      </c>
      <c r="C12" s="43" t="s">
        <v>58</v>
      </c>
      <c r="D12" s="70">
        <v>500</v>
      </c>
      <c r="E12" s="43"/>
      <c r="F12" s="44"/>
      <c r="G12" s="43"/>
      <c r="H12" s="44"/>
      <c r="I12" s="43"/>
      <c r="J12" s="44"/>
      <c r="K12" s="71"/>
    </row>
    <row r="13" spans="1:15" s="179" customFormat="1" ht="116.25" customHeight="1">
      <c r="A13" s="68">
        <v>8</v>
      </c>
      <c r="B13" s="40" t="s">
        <v>351</v>
      </c>
      <c r="C13" s="43" t="s">
        <v>58</v>
      </c>
      <c r="D13" s="44">
        <v>100</v>
      </c>
      <c r="E13" s="43"/>
      <c r="F13" s="44"/>
      <c r="G13" s="43"/>
      <c r="H13" s="44"/>
      <c r="I13" s="43"/>
      <c r="J13" s="44"/>
      <c r="K13" s="71"/>
    </row>
    <row r="14" spans="1:15" s="179" customFormat="1" ht="126" customHeight="1">
      <c r="A14" s="68">
        <v>9</v>
      </c>
      <c r="B14" s="69" t="s">
        <v>333</v>
      </c>
      <c r="C14" s="43" t="s">
        <v>58</v>
      </c>
      <c r="D14" s="70">
        <v>50</v>
      </c>
      <c r="E14" s="43"/>
      <c r="F14" s="44"/>
      <c r="G14" s="43"/>
      <c r="H14" s="44"/>
      <c r="I14" s="43"/>
      <c r="J14" s="44"/>
      <c r="K14" s="71"/>
    </row>
    <row r="15" spans="1:15" s="179" customFormat="1" ht="117" customHeight="1">
      <c r="A15" s="68">
        <v>10</v>
      </c>
      <c r="B15" s="69" t="s">
        <v>334</v>
      </c>
      <c r="C15" s="43" t="s">
        <v>58</v>
      </c>
      <c r="D15" s="70">
        <v>30</v>
      </c>
      <c r="E15" s="43"/>
      <c r="F15" s="44"/>
      <c r="G15" s="43"/>
      <c r="H15" s="44"/>
      <c r="I15" s="43"/>
      <c r="J15" s="44"/>
      <c r="K15" s="71"/>
    </row>
    <row r="16" spans="1:15" s="8" customFormat="1" ht="99.75" customHeight="1">
      <c r="A16" s="27">
        <v>11</v>
      </c>
      <c r="B16" s="34" t="s">
        <v>352</v>
      </c>
      <c r="C16" s="29" t="s">
        <v>29</v>
      </c>
      <c r="D16" s="72">
        <v>2</v>
      </c>
      <c r="E16" s="29"/>
      <c r="F16" s="30"/>
      <c r="G16" s="29"/>
      <c r="H16" s="30"/>
      <c r="I16" s="29"/>
      <c r="J16" s="30"/>
      <c r="K16" s="31"/>
    </row>
    <row r="17" spans="1:16" s="8" customFormat="1" ht="77.25" customHeight="1">
      <c r="A17" s="27">
        <v>12</v>
      </c>
      <c r="B17" s="34" t="s">
        <v>353</v>
      </c>
      <c r="C17" s="29" t="s">
        <v>29</v>
      </c>
      <c r="D17" s="72">
        <v>6</v>
      </c>
      <c r="E17" s="29"/>
      <c r="F17" s="30"/>
      <c r="G17" s="29"/>
      <c r="H17" s="30"/>
      <c r="I17" s="29"/>
      <c r="J17" s="30"/>
      <c r="K17" s="31"/>
    </row>
    <row r="18" spans="1:16" s="179" customFormat="1" ht="132" customHeight="1">
      <c r="A18" s="39">
        <v>13</v>
      </c>
      <c r="B18" s="40" t="s">
        <v>335</v>
      </c>
      <c r="C18" s="41" t="s">
        <v>51</v>
      </c>
      <c r="D18" s="52">
        <v>2.4584099999999998</v>
      </c>
      <c r="E18" s="43"/>
      <c r="F18" s="44"/>
      <c r="G18" s="43"/>
      <c r="H18" s="44"/>
      <c r="I18" s="43"/>
      <c r="J18" s="44"/>
      <c r="K18" s="45"/>
      <c r="M18" s="198"/>
      <c r="N18" s="198"/>
      <c r="P18" s="199"/>
    </row>
    <row r="19" spans="1:16" s="8" customFormat="1" ht="144">
      <c r="A19" s="39">
        <v>14</v>
      </c>
      <c r="B19" s="40" t="s">
        <v>336</v>
      </c>
      <c r="C19" s="41" t="s">
        <v>51</v>
      </c>
      <c r="D19" s="54">
        <v>6.2644799999999989</v>
      </c>
      <c r="E19" s="43"/>
      <c r="F19" s="44"/>
      <c r="G19" s="43"/>
      <c r="H19" s="44"/>
      <c r="I19" s="43"/>
      <c r="J19" s="44"/>
      <c r="K19" s="71"/>
    </row>
    <row r="20" spans="1:16" s="25" customFormat="1" ht="54.75" customHeight="1">
      <c r="A20" s="19">
        <v>15</v>
      </c>
      <c r="B20" s="38" t="s">
        <v>56</v>
      </c>
      <c r="C20" s="21" t="s">
        <v>79</v>
      </c>
      <c r="D20" s="50">
        <v>53</v>
      </c>
      <c r="E20" s="21"/>
      <c r="F20" s="22"/>
      <c r="G20" s="21"/>
      <c r="H20" s="22"/>
      <c r="I20" s="21"/>
      <c r="J20" s="22"/>
      <c r="K20" s="23"/>
    </row>
    <row r="21" spans="1:16" s="197" customFormat="1" ht="57" customHeight="1">
      <c r="A21" s="191">
        <v>16</v>
      </c>
      <c r="B21" s="200" t="s">
        <v>206</v>
      </c>
      <c r="C21" s="193" t="s">
        <v>79</v>
      </c>
      <c r="D21" s="201">
        <v>20</v>
      </c>
      <c r="E21" s="193"/>
      <c r="F21" s="195"/>
      <c r="G21" s="193"/>
      <c r="H21" s="195"/>
      <c r="I21" s="193"/>
      <c r="J21" s="195"/>
      <c r="K21" s="196"/>
    </row>
    <row r="22" spans="1:16" s="25" customFormat="1" ht="36" customHeight="1">
      <c r="A22" s="19">
        <v>17</v>
      </c>
      <c r="B22" s="38" t="s">
        <v>337</v>
      </c>
      <c r="C22" s="21" t="s">
        <v>54</v>
      </c>
      <c r="D22" s="51">
        <v>2</v>
      </c>
      <c r="E22" s="21"/>
      <c r="F22" s="22"/>
      <c r="G22" s="21"/>
      <c r="H22" s="22"/>
      <c r="I22" s="21"/>
      <c r="J22" s="22"/>
      <c r="K22" s="23"/>
    </row>
    <row r="23" spans="1:16" s="25" customFormat="1" ht="36" customHeight="1">
      <c r="A23" s="19">
        <v>18</v>
      </c>
      <c r="B23" s="38" t="s">
        <v>338</v>
      </c>
      <c r="C23" s="21" t="s">
        <v>54</v>
      </c>
      <c r="D23" s="51">
        <v>12</v>
      </c>
      <c r="E23" s="21"/>
      <c r="F23" s="22"/>
      <c r="G23" s="21"/>
      <c r="H23" s="22"/>
      <c r="I23" s="21"/>
      <c r="J23" s="22"/>
      <c r="K23" s="23"/>
    </row>
    <row r="24" spans="1:16" s="197" customFormat="1" ht="54.75" customHeight="1">
      <c r="A24" s="191">
        <v>19</v>
      </c>
      <c r="B24" s="192" t="s">
        <v>339</v>
      </c>
      <c r="C24" s="193" t="s">
        <v>54</v>
      </c>
      <c r="D24" s="202">
        <v>1</v>
      </c>
      <c r="E24" s="193"/>
      <c r="F24" s="195"/>
      <c r="G24" s="193"/>
      <c r="H24" s="195"/>
      <c r="I24" s="193"/>
      <c r="J24" s="195"/>
      <c r="K24" s="196"/>
    </row>
    <row r="25" spans="1:16" s="179" customFormat="1" ht="36">
      <c r="A25" s="68">
        <v>20</v>
      </c>
      <c r="B25" s="40" t="s">
        <v>340</v>
      </c>
      <c r="C25" s="43" t="s">
        <v>25</v>
      </c>
      <c r="D25" s="42">
        <v>2</v>
      </c>
      <c r="E25" s="43"/>
      <c r="F25" s="44"/>
      <c r="G25" s="43"/>
      <c r="H25" s="44"/>
      <c r="I25" s="43"/>
      <c r="J25" s="44"/>
      <c r="K25" s="71"/>
    </row>
    <row r="26" spans="1:16" s="179" customFormat="1" ht="38.25" customHeight="1">
      <c r="A26" s="68">
        <v>21</v>
      </c>
      <c r="B26" s="40" t="s">
        <v>341</v>
      </c>
      <c r="C26" s="43" t="s">
        <v>54</v>
      </c>
      <c r="D26" s="44">
        <v>12</v>
      </c>
      <c r="E26" s="43"/>
      <c r="F26" s="44"/>
      <c r="G26" s="43"/>
      <c r="H26" s="44"/>
      <c r="I26" s="43"/>
      <c r="J26" s="44"/>
      <c r="K26" s="71"/>
    </row>
    <row r="27" spans="1:16" s="197" customFormat="1" ht="44.25" customHeight="1">
      <c r="A27" s="191">
        <v>22</v>
      </c>
      <c r="B27" s="200" t="s">
        <v>342</v>
      </c>
      <c r="C27" s="193" t="s">
        <v>54</v>
      </c>
      <c r="D27" s="195">
        <v>3</v>
      </c>
      <c r="E27" s="193"/>
      <c r="F27" s="195"/>
      <c r="G27" s="193"/>
      <c r="H27" s="195"/>
      <c r="I27" s="193"/>
      <c r="J27" s="195"/>
      <c r="K27" s="196"/>
    </row>
    <row r="28" spans="1:16" s="197" customFormat="1" ht="41.25" customHeight="1">
      <c r="A28" s="191">
        <v>23</v>
      </c>
      <c r="B28" s="192" t="s">
        <v>343</v>
      </c>
      <c r="C28" s="193" t="s">
        <v>54</v>
      </c>
      <c r="D28" s="203">
        <v>6</v>
      </c>
      <c r="E28" s="193"/>
      <c r="F28" s="195"/>
      <c r="G28" s="193"/>
      <c r="H28" s="195"/>
      <c r="I28" s="193"/>
      <c r="J28" s="195"/>
      <c r="K28" s="196"/>
    </row>
    <row r="29" spans="1:16" s="179" customFormat="1" ht="36">
      <c r="A29" s="68">
        <v>24</v>
      </c>
      <c r="B29" s="40" t="s">
        <v>344</v>
      </c>
      <c r="C29" s="43" t="s">
        <v>207</v>
      </c>
      <c r="D29" s="42">
        <v>3</v>
      </c>
      <c r="E29" s="43"/>
      <c r="F29" s="44"/>
      <c r="G29" s="43"/>
      <c r="H29" s="44"/>
      <c r="I29" s="43"/>
      <c r="J29" s="44"/>
      <c r="K29" s="71"/>
    </row>
    <row r="30" spans="1:16" s="179" customFormat="1" ht="36">
      <c r="A30" s="39">
        <v>25</v>
      </c>
      <c r="B30" s="69" t="s">
        <v>345</v>
      </c>
      <c r="C30" s="43" t="s">
        <v>25</v>
      </c>
      <c r="D30" s="42">
        <v>6</v>
      </c>
      <c r="E30" s="43"/>
      <c r="F30" s="44"/>
      <c r="G30" s="43"/>
      <c r="H30" s="44"/>
      <c r="I30" s="43"/>
      <c r="J30" s="44"/>
      <c r="K30" s="71"/>
    </row>
    <row r="31" spans="1:16" s="179" customFormat="1" ht="36">
      <c r="A31" s="39">
        <v>26</v>
      </c>
      <c r="B31" s="69" t="s">
        <v>346</v>
      </c>
      <c r="C31" s="43" t="s">
        <v>25</v>
      </c>
      <c r="D31" s="52">
        <v>1</v>
      </c>
      <c r="E31" s="43"/>
      <c r="F31" s="44"/>
      <c r="G31" s="43"/>
      <c r="H31" s="44"/>
      <c r="I31" s="43"/>
      <c r="J31" s="44"/>
      <c r="K31" s="71"/>
    </row>
    <row r="32" spans="1:16" s="179" customFormat="1" ht="56.25" customHeight="1">
      <c r="A32" s="68">
        <v>27</v>
      </c>
      <c r="B32" s="40" t="s">
        <v>347</v>
      </c>
      <c r="C32" s="43" t="s">
        <v>54</v>
      </c>
      <c r="D32" s="54">
        <v>1</v>
      </c>
      <c r="E32" s="43"/>
      <c r="F32" s="44"/>
      <c r="G32" s="43"/>
      <c r="H32" s="44"/>
      <c r="I32" s="43"/>
      <c r="J32" s="44"/>
      <c r="K32" s="71"/>
    </row>
    <row r="33" spans="1:11" s="179" customFormat="1" ht="71.25" customHeight="1">
      <c r="A33" s="68">
        <v>28</v>
      </c>
      <c r="B33" s="40" t="s">
        <v>348</v>
      </c>
      <c r="C33" s="43" t="s">
        <v>54</v>
      </c>
      <c r="D33" s="54">
        <v>6</v>
      </c>
      <c r="E33" s="43"/>
      <c r="F33" s="44"/>
      <c r="G33" s="43"/>
      <c r="H33" s="44"/>
      <c r="I33" s="43"/>
      <c r="J33" s="44"/>
      <c r="K33" s="71"/>
    </row>
    <row r="34" spans="1:11" s="179" customFormat="1" ht="49.5" customHeight="1">
      <c r="A34" s="68">
        <v>29</v>
      </c>
      <c r="B34" s="40" t="s">
        <v>349</v>
      </c>
      <c r="C34" s="43" t="s">
        <v>54</v>
      </c>
      <c r="D34" s="54">
        <v>1</v>
      </c>
      <c r="E34" s="43"/>
      <c r="F34" s="44"/>
      <c r="G34" s="43"/>
      <c r="H34" s="44"/>
      <c r="I34" s="43"/>
      <c r="J34" s="44"/>
      <c r="K34" s="71"/>
    </row>
    <row r="35" spans="1:11" s="179" customFormat="1" ht="54.75" customHeight="1" thickBot="1">
      <c r="A35" s="39">
        <v>30</v>
      </c>
      <c r="B35" s="40" t="s">
        <v>208</v>
      </c>
      <c r="C35" s="41" t="s">
        <v>54</v>
      </c>
      <c r="D35" s="52">
        <v>9</v>
      </c>
      <c r="E35" s="43"/>
      <c r="F35" s="44"/>
      <c r="G35" s="43"/>
      <c r="H35" s="44"/>
      <c r="I35" s="43"/>
      <c r="J35" s="44"/>
      <c r="K35" s="71"/>
    </row>
    <row r="36" spans="1:11" s="25" customFormat="1" ht="2.25" hidden="1" customHeight="1">
      <c r="I36" s="204"/>
      <c r="K36" s="24"/>
    </row>
    <row r="37" spans="1:11" s="8" customFormat="1" ht="27.75" customHeight="1" thickBot="1">
      <c r="A37" s="107"/>
      <c r="B37" s="108" t="s">
        <v>32</v>
      </c>
      <c r="C37" s="177"/>
      <c r="D37" s="177"/>
      <c r="E37" s="111"/>
      <c r="F37" s="111"/>
      <c r="G37" s="111"/>
      <c r="H37" s="111"/>
      <c r="I37" s="111"/>
      <c r="J37" s="111"/>
      <c r="K37" s="112"/>
    </row>
    <row r="38" spans="1:11" s="8" customFormat="1" ht="26.25" customHeight="1" thickBot="1">
      <c r="A38" s="107"/>
      <c r="B38" s="178" t="s">
        <v>33</v>
      </c>
      <c r="C38" s="177"/>
      <c r="D38" s="177"/>
      <c r="E38" s="111"/>
      <c r="F38" s="111"/>
      <c r="G38" s="111"/>
      <c r="H38" s="111"/>
      <c r="I38" s="111"/>
      <c r="J38" s="111"/>
      <c r="K38" s="112"/>
    </row>
    <row r="39" spans="1:11" s="8" customFormat="1" ht="32.25" customHeight="1" thickBot="1">
      <c r="A39" s="107"/>
      <c r="B39" s="108" t="s">
        <v>34</v>
      </c>
      <c r="C39" s="177"/>
      <c r="D39" s="177"/>
      <c r="E39" s="111"/>
      <c r="F39" s="111"/>
      <c r="G39" s="111"/>
      <c r="H39" s="111"/>
      <c r="I39" s="111"/>
      <c r="J39" s="111"/>
      <c r="K39" s="112"/>
    </row>
  </sheetData>
  <mergeCells count="8">
    <mergeCell ref="A1:K1"/>
    <mergeCell ref="A3:A4"/>
    <mergeCell ref="B3:B4"/>
    <mergeCell ref="C3:C4"/>
    <mergeCell ref="D3:D4"/>
    <mergeCell ref="E3:F3"/>
    <mergeCell ref="G3:H3"/>
    <mergeCell ref="I3:J3"/>
  </mergeCells>
  <pageMargins left="0.5" right="0.19" top="0.17" bottom="0.21" header="0.17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საერთო</vt:lpstr>
      <vt:lpstr>N1</vt:lpstr>
      <vt:lpstr>N1 (2)</vt:lpstr>
      <vt:lpstr>N1 (3)</vt:lpstr>
      <vt:lpstr>N1 (4)</vt:lpstr>
      <vt:lpstr>N1 (5)</vt:lpstr>
      <vt:lpstr>N1 (6)</vt:lpstr>
      <vt:lpstr>N1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Ptskialadze</dc:creator>
  <cp:lastModifiedBy>Irakli Ptskialadze</cp:lastModifiedBy>
  <cp:lastPrinted>2018-03-28T05:51:58Z</cp:lastPrinted>
  <dcterms:created xsi:type="dcterms:W3CDTF">2018-03-20T12:33:15Z</dcterms:created>
  <dcterms:modified xsi:type="dcterms:W3CDTF">2018-03-29T05:28:08Z</dcterms:modified>
</cp:coreProperties>
</file>